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TORAGE\Dokumenty\2021\Plzeňský kraj\SOUE\Kurty\DOKU\"/>
    </mc:Choice>
  </mc:AlternateContent>
  <bookViews>
    <workbookView xWindow="510" yWindow="600" windowWidth="20775" windowHeight="10935"/>
  </bookViews>
  <sheets>
    <sheet name="Rekapitulace stavby" sheetId="1" r:id="rId1"/>
    <sheet name="01 - Demolice a asanace" sheetId="2" r:id="rId2"/>
    <sheet name="02 - Umělý trávník hřiště" sheetId="3" r:id="rId3"/>
  </sheets>
  <definedNames>
    <definedName name="_xlnm._FilterDatabase" localSheetId="1" hidden="1">'01 - Demolice a asanace'!$C$119:$K$166</definedName>
    <definedName name="_xlnm._FilterDatabase" localSheetId="2" hidden="1">'02 - Umělý trávník hřiště'!$C$121:$K$147</definedName>
    <definedName name="_xlnm.Print_Titles" localSheetId="1">'01 - Demolice a asanace'!$119:$119</definedName>
    <definedName name="_xlnm.Print_Titles" localSheetId="2">'02 - Umělý trávník hřiště'!$121:$121</definedName>
    <definedName name="_xlnm.Print_Titles" localSheetId="0">'Rekapitulace stavby'!$92:$92</definedName>
    <definedName name="_xlnm.Print_Area" localSheetId="1">'01 - Demolice a asanace'!$C$4:$J$76,'01 - Demolice a asanace'!$C$107:$K$166</definedName>
    <definedName name="_xlnm.Print_Area" localSheetId="2">'02 - Umělý trávník hřiště'!$C$4:$J$76,'02 - Umělý trávník hřiště'!$C$109:$K$147</definedName>
    <definedName name="_xlnm.Print_Area" localSheetId="0">'Rekapitulace stavby'!$D$4:$AO$76,'Rekapitulace stavby'!$C$82:$AQ$97</definedName>
  </definedNames>
  <calcPr calcId="152511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47" i="3"/>
  <c r="BH147" i="3"/>
  <c r="BG147" i="3"/>
  <c r="BF147" i="3"/>
  <c r="T147" i="3"/>
  <c r="T146" i="3"/>
  <c r="R147" i="3"/>
  <c r="R146" i="3"/>
  <c r="P147" i="3"/>
  <c r="P146" i="3"/>
  <c r="BI145" i="3"/>
  <c r="BH145" i="3"/>
  <c r="BG145" i="3"/>
  <c r="BF145" i="3"/>
  <c r="T145" i="3"/>
  <c r="T144" i="3"/>
  <c r="R145" i="3"/>
  <c r="R144" i="3"/>
  <c r="P145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5" i="3"/>
  <c r="BH125" i="3"/>
  <c r="BG125" i="3"/>
  <c r="BF125" i="3"/>
  <c r="T125" i="3"/>
  <c r="T124" i="3" s="1"/>
  <c r="R125" i="3"/>
  <c r="R124" i="3" s="1"/>
  <c r="P125" i="3"/>
  <c r="P124" i="3" s="1"/>
  <c r="J118" i="3"/>
  <c r="F118" i="3"/>
  <c r="F116" i="3"/>
  <c r="E114" i="3"/>
  <c r="J91" i="3"/>
  <c r="F91" i="3"/>
  <c r="F89" i="3"/>
  <c r="E87" i="3"/>
  <c r="J24" i="3"/>
  <c r="E24" i="3"/>
  <c r="J119" i="3"/>
  <c r="J23" i="3"/>
  <c r="J18" i="3"/>
  <c r="E18" i="3"/>
  <c r="F119" i="3"/>
  <c r="J17" i="3"/>
  <c r="J12" i="3"/>
  <c r="J116" i="3" s="1"/>
  <c r="E7" i="3"/>
  <c r="E112" i="3"/>
  <c r="J37" i="2"/>
  <c r="J36" i="2"/>
  <c r="AY95" i="1" s="1"/>
  <c r="J35" i="2"/>
  <c r="AX95" i="1" s="1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T155" i="2" s="1"/>
  <c r="R156" i="2"/>
  <c r="R155" i="2" s="1"/>
  <c r="P156" i="2"/>
  <c r="P155" i="2"/>
  <c r="BI146" i="2"/>
  <c r="BH146" i="2"/>
  <c r="BG146" i="2"/>
  <c r="BF146" i="2"/>
  <c r="T146" i="2"/>
  <c r="R146" i="2"/>
  <c r="P146" i="2"/>
  <c r="BI137" i="2"/>
  <c r="BH137" i="2"/>
  <c r="BG137" i="2"/>
  <c r="BF137" i="2"/>
  <c r="T137" i="2"/>
  <c r="R137" i="2"/>
  <c r="P137" i="2"/>
  <c r="BI130" i="2"/>
  <c r="BH130" i="2"/>
  <c r="BG130" i="2"/>
  <c r="BF130" i="2"/>
  <c r="T130" i="2"/>
  <c r="R130" i="2"/>
  <c r="P130" i="2"/>
  <c r="BI123" i="2"/>
  <c r="BH123" i="2"/>
  <c r="BG123" i="2"/>
  <c r="BF123" i="2"/>
  <c r="T123" i="2"/>
  <c r="R123" i="2"/>
  <c r="P123" i="2"/>
  <c r="J116" i="2"/>
  <c r="F116" i="2"/>
  <c r="F114" i="2"/>
  <c r="E112" i="2"/>
  <c r="J91" i="2"/>
  <c r="F91" i="2"/>
  <c r="F89" i="2"/>
  <c r="E87" i="2"/>
  <c r="J24" i="2"/>
  <c r="E24" i="2"/>
  <c r="J117" i="2" s="1"/>
  <c r="J23" i="2"/>
  <c r="J18" i="2"/>
  <c r="E18" i="2"/>
  <c r="F117" i="2" s="1"/>
  <c r="J17" i="2"/>
  <c r="J12" i="2"/>
  <c r="J114" i="2" s="1"/>
  <c r="E7" i="2"/>
  <c r="E110" i="2" s="1"/>
  <c r="L90" i="1"/>
  <c r="AM90" i="1"/>
  <c r="AM89" i="1"/>
  <c r="L89" i="1"/>
  <c r="AM87" i="1"/>
  <c r="L87" i="1"/>
  <c r="L85" i="1"/>
  <c r="L84" i="1"/>
  <c r="J162" i="2"/>
  <c r="J161" i="2"/>
  <c r="J156" i="2"/>
  <c r="J146" i="2"/>
  <c r="J130" i="2"/>
  <c r="J147" i="3"/>
  <c r="BK143" i="3"/>
  <c r="J143" i="3"/>
  <c r="BK142" i="3"/>
  <c r="J142" i="3"/>
  <c r="BK138" i="3"/>
  <c r="J138" i="3"/>
  <c r="BK137" i="3"/>
  <c r="J137" i="3"/>
  <c r="BK136" i="3"/>
  <c r="J136" i="3"/>
  <c r="BK135" i="3"/>
  <c r="J135" i="3"/>
  <c r="BK134" i="3"/>
  <c r="J134" i="3"/>
  <c r="BK133" i="3"/>
  <c r="J133" i="3"/>
  <c r="BK130" i="3"/>
  <c r="J130" i="3"/>
  <c r="BK125" i="3"/>
  <c r="J125" i="3"/>
  <c r="J166" i="2"/>
  <c r="BK147" i="3"/>
  <c r="BK145" i="3"/>
  <c r="J145" i="3"/>
  <c r="J137" i="2"/>
  <c r="BK130" i="2"/>
  <c r="J123" i="2"/>
  <c r="AS94" i="1"/>
  <c r="BK166" i="2"/>
  <c r="BK162" i="2"/>
  <c r="BK161" i="2"/>
  <c r="BK156" i="2"/>
  <c r="BK146" i="2"/>
  <c r="BK137" i="2"/>
  <c r="BK123" i="2"/>
  <c r="P122" i="2" l="1"/>
  <c r="R122" i="2"/>
  <c r="R160" i="2"/>
  <c r="R141" i="3"/>
  <c r="R123" i="3" s="1"/>
  <c r="R122" i="3" s="1"/>
  <c r="BK129" i="3"/>
  <c r="J129" i="3" s="1"/>
  <c r="J99" i="3" s="1"/>
  <c r="P129" i="3"/>
  <c r="R129" i="3"/>
  <c r="T129" i="3"/>
  <c r="T141" i="3"/>
  <c r="BK122" i="2"/>
  <c r="J122" i="2"/>
  <c r="J98" i="2" s="1"/>
  <c r="T122" i="2"/>
  <c r="BK160" i="2"/>
  <c r="J160" i="2"/>
  <c r="J100" i="2" s="1"/>
  <c r="P160" i="2"/>
  <c r="T160" i="2"/>
  <c r="P141" i="3"/>
  <c r="P123" i="3" s="1"/>
  <c r="P122" i="3" s="1"/>
  <c r="AU96" i="1" s="1"/>
  <c r="BK141" i="3"/>
  <c r="J141" i="3"/>
  <c r="J100" i="3" s="1"/>
  <c r="BE137" i="2"/>
  <c r="BE156" i="2"/>
  <c r="BE161" i="2"/>
  <c r="BK155" i="2"/>
  <c r="J155" i="2"/>
  <c r="J99" i="2"/>
  <c r="BE143" i="3"/>
  <c r="BE147" i="3"/>
  <c r="E85" i="2"/>
  <c r="J89" i="2"/>
  <c r="F92" i="2"/>
  <c r="J92" i="2"/>
  <c r="BE123" i="2"/>
  <c r="BE146" i="2"/>
  <c r="BK124" i="3"/>
  <c r="J124" i="3" s="1"/>
  <c r="J98" i="3" s="1"/>
  <c r="BK144" i="3"/>
  <c r="J144" i="3"/>
  <c r="J101" i="3" s="1"/>
  <c r="BK146" i="3"/>
  <c r="J146" i="3" s="1"/>
  <c r="J102" i="3" s="1"/>
  <c r="BE162" i="2"/>
  <c r="BE166" i="2"/>
  <c r="E85" i="3"/>
  <c r="J89" i="3"/>
  <c r="F92" i="3"/>
  <c r="J92" i="3"/>
  <c r="BE125" i="3"/>
  <c r="BE130" i="3"/>
  <c r="BE133" i="3"/>
  <c r="BE134" i="3"/>
  <c r="BE135" i="3"/>
  <c r="BE136" i="3"/>
  <c r="BE137" i="3"/>
  <c r="BE138" i="3"/>
  <c r="BE142" i="3"/>
  <c r="BE130" i="2"/>
  <c r="BE145" i="3"/>
  <c r="F34" i="2"/>
  <c r="BA95" i="1" s="1"/>
  <c r="F34" i="3"/>
  <c r="BA96" i="1" s="1"/>
  <c r="F35" i="3"/>
  <c r="BB96" i="1"/>
  <c r="F36" i="3"/>
  <c r="BC96" i="1" s="1"/>
  <c r="J34" i="2"/>
  <c r="AW95" i="1"/>
  <c r="F36" i="2"/>
  <c r="BC95" i="1" s="1"/>
  <c r="J34" i="3"/>
  <c r="AW96" i="1" s="1"/>
  <c r="F37" i="3"/>
  <c r="BD96" i="1" s="1"/>
  <c r="F35" i="2"/>
  <c r="BB95" i="1" s="1"/>
  <c r="F37" i="2"/>
  <c r="BD95" i="1" s="1"/>
  <c r="T123" i="3" l="1"/>
  <c r="T122" i="3" s="1"/>
  <c r="P121" i="2"/>
  <c r="P120" i="2" s="1"/>
  <c r="AU95" i="1" s="1"/>
  <c r="T121" i="2"/>
  <c r="T120" i="2"/>
  <c r="R121" i="2"/>
  <c r="R120" i="2"/>
  <c r="BK121" i="2"/>
  <c r="BK120" i="2"/>
  <c r="J120" i="2" s="1"/>
  <c r="J96" i="2" s="1"/>
  <c r="BK123" i="3"/>
  <c r="J123" i="3"/>
  <c r="J97" i="3" s="1"/>
  <c r="F33" i="3"/>
  <c r="AZ96" i="1" s="1"/>
  <c r="BC94" i="1"/>
  <c r="W32" i="1"/>
  <c r="J33" i="2"/>
  <c r="AV95" i="1" s="1"/>
  <c r="AT95" i="1" s="1"/>
  <c r="J33" i="3"/>
  <c r="AV96" i="1"/>
  <c r="AT96" i="1"/>
  <c r="F33" i="2"/>
  <c r="AZ95" i="1" s="1"/>
  <c r="AU94" i="1"/>
  <c r="BA94" i="1"/>
  <c r="W30" i="1"/>
  <c r="BB94" i="1"/>
  <c r="W31" i="1"/>
  <c r="BD94" i="1"/>
  <c r="W33" i="1"/>
  <c r="J121" i="2" l="1"/>
  <c r="J97" i="2"/>
  <c r="BK122" i="3"/>
  <c r="J122" i="3"/>
  <c r="J96" i="3" s="1"/>
  <c r="AZ94" i="1"/>
  <c r="W29" i="1" s="1"/>
  <c r="AX94" i="1"/>
  <c r="AW94" i="1"/>
  <c r="AK30" i="1" s="1"/>
  <c r="AY94" i="1"/>
  <c r="J30" i="2"/>
  <c r="AG95" i="1"/>
  <c r="AN95" i="1" s="1"/>
  <c r="J39" i="2" l="1"/>
  <c r="AV94" i="1"/>
  <c r="AK29" i="1"/>
  <c r="J30" i="3"/>
  <c r="AG96" i="1" s="1"/>
  <c r="AN96" i="1" s="1"/>
  <c r="J39" i="3" l="1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<sst xmlns="http://schemas.openxmlformats.org/spreadsheetml/2006/main" count="1141" uniqueCount="228">
  <si>
    <t>Export Komplet</t>
  </si>
  <si>
    <t/>
  </si>
  <si>
    <t>2.0</t>
  </si>
  <si>
    <t>ZAMOK</t>
  </si>
  <si>
    <t>False</t>
  </si>
  <si>
    <t>{0d80f7a0-e2a1-406a-a1b1-9163e53ccf86}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</si>
  <si>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</si>
  <si>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</si>
  <si>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</si>
  <si>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</si>
  <si>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</si>
  <si>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</si>
  <si>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</si>
  <si>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</si>
  <si>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ArealSOUEPlzen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</si>
  <si>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</si>
  <si>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</si>
  <si>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Tenisové kurty pro sportovní gymnázium</t>
  </si>
  <si>
    <t>KSO:</t>
  </si>
  <si>
    <t>CC-CZ:</t>
  </si>
  <si>
    <t>Místo:</t>
  </si>
  <si>
    <t>Areál SOUE Plzeň</t>
  </si>
  <si>
    <t>Datum:</t>
  </si>
  <si>
    <t>20. 9. 2021</t>
  </si>
  <si>
    <t>Zadavatel:</t>
  </si>
  <si>
    <t>IČ:</t>
  </si>
  <si>
    <t>69456330</t>
  </si>
  <si>
    <t>Střední odborné učeličtě elektrotechnické</t>
  </si>
  <si>
    <t>DIČ:</t>
  </si>
  <si>
    <t>Uchazeč:</t>
  </si>
  <si>
    <t>Vyplň údaj</t>
  </si>
  <si>
    <t>Projektant:</t>
  </si>
  <si>
    <t>27914577</t>
  </si>
  <si>
    <t>CZGDA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</si>
  <si>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</si>
  <si>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</si>
  <si>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</si>
  <si>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</si>
  <si>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</si>
  <si>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</si>
  <si>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</si>
  <si>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</si>
  <si>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</si>
  <si>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</si>
  <si>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</si>
  <si>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</si>
  <si>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</si>
  <si>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</si>
  <si>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</si>
  <si>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</si>
  <si>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</si>
  <si>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</si>
  <si>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</si>
  <si>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</si>
  <si>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</si>
  <si>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</si>
  <si>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</si>
  <si>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</si>
  <si>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</si>
  <si>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</si>
  <si>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</si>
  <si>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</si>
  <si>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</si>
  <si>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</si>
  <si>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</si>
  <si>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</si>
  <si>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</si>
  <si>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</si>
  <si>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</si>
  <si>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</si>
  <si>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</si>
  <si>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</si>
  <si>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</si>
  <si>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</si>
  <si>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</si>
  <si>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</si>
  <si>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</si>
  <si>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</si>
  <si>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</si>
  <si>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</si>
  <si>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</si>
  <si>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</si>
  <si>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</si>
  <si>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</si>
  <si>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Demolice a asanace</t>
  </si>
  <si>
    <t>STA</t>
  </si>
  <si>
    <t>1</t>
  </si>
  <si>
    <t>{a3f5e1ab-babd-4360-b391-dbace5afbc6f}</t>
  </si>
  <si>
    <t>2</t>
  </si>
  <si>
    <t>02</t>
  </si>
  <si>
    <t>Umělý trávník hřiště</t>
  </si>
  <si>
    <t>{e09bb029-4d4e-44dd-bcba-a5949f4c5c4a}</t>
  </si>
  <si>
    <t>KRYCÍ LIST SOUPISU PRACÍ</t>
  </si>
  <si>
    <t>Objekt:</t>
  </si>
  <si>
    <t>01 - Demolice a asanace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</si>
  <si>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</si>
  <si>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</si>
  <si>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</si>
  <si>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</si>
  <si>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</si>
  <si>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</si>
  <si>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</si>
  <si>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</si>
  <si>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</si>
  <si>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</si>
  <si>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</si>
  <si>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</si>
  <si>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</si>
  <si>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</si>
  <si>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</si>
  <si>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</si>
  <si>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</si>
  <si>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</si>
  <si>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</si>
  <si>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</si>
  <si>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</si>
  <si>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</si>
  <si>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</si>
  <si>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</si>
  <si>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</si>
  <si>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</si>
  <si>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Zemní práce</t>
  </si>
  <si>
    <t>K</t>
  </si>
  <si>
    <t>113107R01</t>
  </si>
  <si>
    <t>Odstranění podkladu z jemné škváry tl přes 200 do 300 mm ručně</t>
  </si>
  <si>
    <t>m2</t>
  </si>
  <si>
    <t>4</t>
  </si>
  <si>
    <t>6</t>
  </si>
  <si>
    <t>VV</t>
  </si>
  <si>
    <t>jemná škvára zrnitosti do 30mm,  tl. vrstvy 300 mm</t>
  </si>
  <si>
    <t>pruh š.0,5 m kolem opěrných stěn</t>
  </si>
  <si>
    <t>(10,73+18,4*2)*0,5</t>
  </si>
  <si>
    <t>ruční odkopání kolem základových patek - předpoklad 10 m2</t>
  </si>
  <si>
    <t>10,0</t>
  </si>
  <si>
    <t>Součet</t>
  </si>
  <si>
    <t>113107R02</t>
  </si>
  <si>
    <t>Odstranění krytu z antuky tl do 100 mm ručně</t>
  </si>
  <si>
    <t>8</t>
  </si>
  <si>
    <t>antuka,  tl. vrstvy 20 mm</t>
  </si>
  <si>
    <t>3</t>
  </si>
  <si>
    <t>113107R03</t>
  </si>
  <si>
    <t>Odstranění podkladu z jemné škváry tl přes 200 do 300 mm strojně pl přes 200 m2</t>
  </si>
  <si>
    <t>14</t>
  </si>
  <si>
    <t>1347,0</t>
  </si>
  <si>
    <t>Mezisoučet</t>
  </si>
  <si>
    <t>mimo pruhu š.0,5 m kolem opěrných stěn</t>
  </si>
  <si>
    <t>-(10,73+18,4*2)*0,5</t>
  </si>
  <si>
    <t>mimo ruční odkopání kolem základových patek - předpoklad 10 m2</t>
  </si>
  <si>
    <t>-10,0</t>
  </si>
  <si>
    <t>113107R04</t>
  </si>
  <si>
    <t>Odstranění krytu z antuky tl do 100 mm strojně pl přes 200 m2</t>
  </si>
  <si>
    <t>16</t>
  </si>
  <si>
    <t>9</t>
  </si>
  <si>
    <t>Ostatní konstrukce a práce, bourání</t>
  </si>
  <si>
    <t>5</t>
  </si>
  <si>
    <t>966071R01</t>
  </si>
  <si>
    <t>Rozebrání oplocení z drátěného pletiva se čtvercovými oky výšky přes 2,0 m do 4,0 m vč. zpětné montáže a úpravy oplocení</t>
  </si>
  <si>
    <t>kpl</t>
  </si>
  <si>
    <t>18</t>
  </si>
  <si>
    <t>rozebrání části oplocení š.do 6,0 m pro průjezd techniky</t>
  </si>
  <si>
    <t>997</t>
  </si>
  <si>
    <t>Přesun sutě</t>
  </si>
  <si>
    <t>997221551</t>
  </si>
  <si>
    <t>Vodorovná doprava suti ze sypkých materiálů do 1 km</t>
  </si>
  <si>
    <t>t</t>
  </si>
  <si>
    <t>CS ÚRS 2021 02</t>
  </si>
  <si>
    <t>20</t>
  </si>
  <si>
    <t>7</t>
  </si>
  <si>
    <t>997221559</t>
  </si>
  <si>
    <t>Příplatek ZKD 1 km u vodorovné dopravy suti ze sypkých materiálů</t>
  </si>
  <si>
    <t>22</t>
  </si>
  <si>
    <t>skládka do 6 km</t>
  </si>
  <si>
    <t>862*5</t>
  </si>
  <si>
    <t>997221655</t>
  </si>
  <si>
    <t>Poplatek za uložení na skládce (skládkovné) zeminy a kamení kód odpadu 17 05 04</t>
  </si>
  <si>
    <t>24</t>
  </si>
  <si>
    <t>02 - Umělý trávník hřiště</t>
  </si>
  <si>
    <t xml:space="preserve">    2 - Zakládání</t>
  </si>
  <si>
    <t xml:space="preserve">    5 - Komunikace pozemní</t>
  </si>
  <si>
    <t xml:space="preserve">    998 - Přesun hmot</t>
  </si>
  <si>
    <t>VRN - Vedlejší rozpočtové náklady</t>
  </si>
  <si>
    <t>Zakládání</t>
  </si>
  <si>
    <t>275313R01</t>
  </si>
  <si>
    <t>D+M PVC chráničky pro zemní pouzdra</t>
  </si>
  <si>
    <t>ks</t>
  </si>
  <si>
    <t>nové sloupky pro volejbal</t>
  </si>
  <si>
    <t>2*2</t>
  </si>
  <si>
    <t>Komunikace pozemní</t>
  </si>
  <si>
    <t>564200R01</t>
  </si>
  <si>
    <t>Vyrovnání jednotlivých vrstev graderem s laserovou nivelací</t>
  </si>
  <si>
    <t>1347,0*4</t>
  </si>
  <si>
    <t>564751111</t>
  </si>
  <si>
    <t>Podklad z kameniva hrubého drceného vel. 32-63 mm tl 150 mm</t>
  </si>
  <si>
    <t>CS ÚRS 2021 01</t>
  </si>
  <si>
    <t>-262051378</t>
  </si>
  <si>
    <t>564720111</t>
  </si>
  <si>
    <t>Podklad z kameniva hrubého drceného vel. 16-32 mm tl 80 mm</t>
  </si>
  <si>
    <t>-1982001519</t>
  </si>
  <si>
    <t>564710011</t>
  </si>
  <si>
    <t>Podklad z kameniva hrubého drceného vel. 8-16 mm tl 50 mm</t>
  </si>
  <si>
    <t>-1023553104</t>
  </si>
  <si>
    <t>564710R02</t>
  </si>
  <si>
    <t>Podklad z kameniva hrubého drceného vel. 0-4 mm tl 22 mm</t>
  </si>
  <si>
    <t>589141121</t>
  </si>
  <si>
    <t>Umělý trávník pro multisport z monofilních vláken výška vlasu do 25 mm zásyp písek</t>
  </si>
  <si>
    <t>589811111</t>
  </si>
  <si>
    <t>Vodorovné značení (lajnování) hřišť pro tenis a multisport š 5 cm</t>
  </si>
  <si>
    <t>m</t>
  </si>
  <si>
    <t>2*(11,0*3+2*1,0+8,26*2+23,78*4+12,8)</t>
  </si>
  <si>
    <t>916230R02</t>
  </si>
  <si>
    <t>Sada pro volejbal/nohejbal (zemní pouzdra, sloupky do pouzder) žárový pozink</t>
  </si>
  <si>
    <t>10</t>
  </si>
  <si>
    <t>966071R03</t>
  </si>
  <si>
    <t>Uvedení okolí hřiště do původního stavu, úklid</t>
  </si>
  <si>
    <t>26</t>
  </si>
  <si>
    <t>998</t>
  </si>
  <si>
    <t>Přesun hmot</t>
  </si>
  <si>
    <t>11</t>
  </si>
  <si>
    <t>998222012</t>
  </si>
  <si>
    <t>Přesun hmot pro tělovýchovné plochy</t>
  </si>
  <si>
    <t>28</t>
  </si>
  <si>
    <t>VRN</t>
  </si>
  <si>
    <t>Vedlejší rozpočtové náklady</t>
  </si>
  <si>
    <t>12</t>
  </si>
  <si>
    <t>030001000</t>
  </si>
  <si>
    <t>Zařízení staveniště</t>
  </si>
  <si>
    <t>soubor</t>
  </si>
  <si>
    <t>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</si>
</sst>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0" fontId="24" fillId="0" borderId="15" xfId="0" applyFont="1" applyBorder="1" applyAlignment="1" applyProtection="1">
      <alignment horizontal="left"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0" fontId="24" fillId="0" borderId="21" xfId="0" applyFont="1" applyBorder="1" applyAlignment="1" applyProtection="1">
      <alignment horizontal="left" vertical="center"/>
    </xf>
    <xf numFmtId="0" fontId="0" fillId="0" borderId="0" xfId="0"/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K5" sqref="K5:AO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 x14ac:dyDescent="0.2">
      <c r="AR2" s="248"/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S2" s="18" t="s">
        <v>6</v>
      </c>
      <c r="BT2" s="18" t="s">
        <v>7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 x14ac:dyDescent="0.2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 x14ac:dyDescent="0.2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0" t="s">
        <v>14</v>
      </c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  <c r="AN5" s="281"/>
      <c r="AO5" s="281"/>
      <c r="AP5" s="23"/>
      <c r="AQ5" s="23"/>
      <c r="AR5" s="21"/>
      <c r="BE5" s="277" t="s">
        <v>15</v>
      </c>
      <c r="BS5" s="18" t="s">
        <v>6</v>
      </c>
    </row>
    <row r="6" spans="1:74" s="1" customFormat="1" ht="36.950000000000003" customHeight="1" x14ac:dyDescent="0.2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82" t="s">
        <v>17</v>
      </c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281"/>
      <c r="AD6" s="281"/>
      <c r="AE6" s="281"/>
      <c r="AF6" s="281"/>
      <c r="AG6" s="281"/>
      <c r="AH6" s="281"/>
      <c r="AI6" s="281"/>
      <c r="AJ6" s="281"/>
      <c r="AK6" s="281"/>
      <c r="AL6" s="281"/>
      <c r="AM6" s="281"/>
      <c r="AN6" s="281"/>
      <c r="AO6" s="281"/>
      <c r="AP6" s="23"/>
      <c r="AQ6" s="23"/>
      <c r="AR6" s="21"/>
      <c r="BE6" s="278"/>
      <c r="BS6" s="18" t="s">
        <v>6</v>
      </c>
    </row>
    <row r="7" spans="1:74" s="1" customFormat="1" ht="12" customHeight="1" x14ac:dyDescent="0.2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78"/>
      <c r="BS7" s="18" t="s">
        <v>6</v>
      </c>
    </row>
    <row r="8" spans="1:74" s="1" customFormat="1" ht="12" customHeight="1" x14ac:dyDescent="0.2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78"/>
      <c r="BS8" s="18" t="s">
        <v>6</v>
      </c>
    </row>
    <row r="9" spans="1:74" s="1" customFormat="1" ht="14.45" customHeight="1" x14ac:dyDescent="0.2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78"/>
      <c r="BS9" s="18" t="s">
        <v>6</v>
      </c>
    </row>
    <row r="10" spans="1:74" s="1" customFormat="1" ht="12" customHeight="1" x14ac:dyDescent="0.2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278"/>
      <c r="BS10" s="18" t="s">
        <v>6</v>
      </c>
    </row>
    <row r="11" spans="1:74" s="1" customFormat="1" ht="18.399999999999999" customHeight="1" x14ac:dyDescent="0.2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278"/>
      <c r="BS11" s="18" t="s">
        <v>6</v>
      </c>
    </row>
    <row r="12" spans="1:74" s="1" customFormat="1" ht="6.95" customHeight="1" x14ac:dyDescent="0.2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78"/>
      <c r="BS12" s="18" t="s">
        <v>6</v>
      </c>
    </row>
    <row r="13" spans="1:74" s="1" customFormat="1" ht="12" customHeight="1" x14ac:dyDescent="0.2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30</v>
      </c>
      <c r="AO13" s="23"/>
      <c r="AP13" s="23"/>
      <c r="AQ13" s="23"/>
      <c r="AR13" s="21"/>
      <c r="BE13" s="278"/>
      <c r="BS13" s="18" t="s">
        <v>6</v>
      </c>
    </row>
    <row r="14" spans="1:74" ht="12.75" x14ac:dyDescent="0.2">
      <c r="B14" s="22"/>
      <c r="C14" s="23"/>
      <c r="D14" s="23"/>
      <c r="E14" s="283" t="s">
        <v>30</v>
      </c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4"/>
      <c r="V14" s="284"/>
      <c r="W14" s="284"/>
      <c r="X14" s="284"/>
      <c r="Y14" s="284"/>
      <c r="Z14" s="284"/>
      <c r="AA14" s="284"/>
      <c r="AB14" s="284"/>
      <c r="AC14" s="284"/>
      <c r="AD14" s="284"/>
      <c r="AE14" s="284"/>
      <c r="AF14" s="284"/>
      <c r="AG14" s="284"/>
      <c r="AH14" s="284"/>
      <c r="AI14" s="284"/>
      <c r="AJ14" s="284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278"/>
      <c r="BS14" s="18" t="s">
        <v>6</v>
      </c>
    </row>
    <row r="15" spans="1:74" s="1" customFormat="1" ht="6.95" customHeight="1" x14ac:dyDescent="0.2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78"/>
      <c r="BS15" s="18" t="s">
        <v>4</v>
      </c>
    </row>
    <row r="16" spans="1:74" s="1" customFormat="1" ht="12" customHeight="1" x14ac:dyDescent="0.2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278"/>
      <c r="BS16" s="18" t="s">
        <v>4</v>
      </c>
    </row>
    <row r="17" spans="1:71" s="1" customFormat="1" ht="18.399999999999999" customHeight="1" x14ac:dyDescent="0.2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278"/>
      <c r="BS17" s="18" t="s">
        <v>34</v>
      </c>
    </row>
    <row r="18" spans="1:71" s="1" customFormat="1" ht="6.95" customHeight="1" x14ac:dyDescent="0.2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78"/>
      <c r="BS18" s="18" t="s">
        <v>6</v>
      </c>
    </row>
    <row r="19" spans="1:71" s="1" customFormat="1" ht="12" customHeight="1" x14ac:dyDescent="0.2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78"/>
      <c r="BS19" s="18" t="s">
        <v>6</v>
      </c>
    </row>
    <row r="20" spans="1:71" s="1" customFormat="1" ht="18.399999999999999" customHeight="1" x14ac:dyDescent="0.2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278"/>
      <c r="BS20" s="18" t="s">
        <v>34</v>
      </c>
    </row>
    <row r="21" spans="1:71" s="1" customFormat="1" ht="6.95" customHeight="1" x14ac:dyDescent="0.2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78"/>
    </row>
    <row r="22" spans="1:71" s="1" customFormat="1" ht="12" customHeight="1" x14ac:dyDescent="0.2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78"/>
    </row>
    <row r="23" spans="1:71" s="1" customFormat="1" ht="16.5" customHeight="1" x14ac:dyDescent="0.2">
      <c r="B23" s="22"/>
      <c r="C23" s="23"/>
      <c r="D23" s="23"/>
      <c r="E23" s="285" t="s">
        <v>1</v>
      </c>
      <c r="F23" s="285"/>
      <c r="G23" s="285"/>
      <c r="H23" s="285"/>
      <c r="I23" s="285"/>
      <c r="J23" s="285"/>
      <c r="K23" s="285"/>
      <c r="L23" s="285"/>
      <c r="M23" s="285"/>
      <c r="N23" s="285"/>
      <c r="O23" s="285"/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  <c r="AA23" s="285"/>
      <c r="AB23" s="285"/>
      <c r="AC23" s="285"/>
      <c r="AD23" s="285"/>
      <c r="AE23" s="285"/>
      <c r="AF23" s="285"/>
      <c r="AG23" s="285"/>
      <c r="AH23" s="285"/>
      <c r="AI23" s="285"/>
      <c r="AJ23" s="285"/>
      <c r="AK23" s="285"/>
      <c r="AL23" s="285"/>
      <c r="AM23" s="285"/>
      <c r="AN23" s="285"/>
      <c r="AO23" s="23"/>
      <c r="AP23" s="23"/>
      <c r="AQ23" s="23"/>
      <c r="AR23" s="21"/>
      <c r="BE23" s="278"/>
    </row>
    <row r="24" spans="1:71" s="1" customFormat="1" ht="6.95" customHeight="1" x14ac:dyDescent="0.2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78"/>
    </row>
    <row r="25" spans="1:71" s="1" customFormat="1" ht="6.95" customHeight="1" x14ac:dyDescent="0.2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78"/>
    </row>
    <row r="26" spans="1:71" s="2" customFormat="1" ht="25.9" customHeight="1" x14ac:dyDescent="0.2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86">
        <f>ROUND(AG94,2)</f>
        <v>0</v>
      </c>
      <c r="AL26" s="287"/>
      <c r="AM26" s="287"/>
      <c r="AN26" s="287"/>
      <c r="AO26" s="287"/>
      <c r="AP26" s="37"/>
      <c r="AQ26" s="37"/>
      <c r="AR26" s="40"/>
      <c r="BE26" s="278"/>
    </row>
    <row r="27" spans="1:71" s="2" customFormat="1" ht="6.95" customHeight="1" x14ac:dyDescent="0.2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78"/>
    </row>
    <row r="28" spans="1:71" s="2" customFormat="1" ht="12.75" x14ac:dyDescent="0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88" t="s">
        <v>39</v>
      </c>
      <c r="M28" s="288"/>
      <c r="N28" s="288"/>
      <c r="O28" s="288"/>
      <c r="P28" s="288"/>
      <c r="Q28" s="37"/>
      <c r="R28" s="37"/>
      <c r="S28" s="37"/>
      <c r="T28" s="37"/>
      <c r="U28" s="37"/>
      <c r="V28" s="37"/>
      <c r="W28" s="288" t="s">
        <v>40</v>
      </c>
      <c r="X28" s="288"/>
      <c r="Y28" s="288"/>
      <c r="Z28" s="288"/>
      <c r="AA28" s="288"/>
      <c r="AB28" s="288"/>
      <c r="AC28" s="288"/>
      <c r="AD28" s="288"/>
      <c r="AE28" s="288"/>
      <c r="AF28" s="37"/>
      <c r="AG28" s="37"/>
      <c r="AH28" s="37"/>
      <c r="AI28" s="37"/>
      <c r="AJ28" s="37"/>
      <c r="AK28" s="288" t="s">
        <v>41</v>
      </c>
      <c r="AL28" s="288"/>
      <c r="AM28" s="288"/>
      <c r="AN28" s="288"/>
      <c r="AO28" s="288"/>
      <c r="AP28" s="37"/>
      <c r="AQ28" s="37"/>
      <c r="AR28" s="40"/>
      <c r="BE28" s="278"/>
    </row>
    <row r="29" spans="1:71" s="3" customFormat="1" ht="14.45" customHeight="1" x14ac:dyDescent="0.2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272">
        <v>0.21</v>
      </c>
      <c r="M29" s="271"/>
      <c r="N29" s="271"/>
      <c r="O29" s="271"/>
      <c r="P29" s="271"/>
      <c r="Q29" s="42"/>
      <c r="R29" s="42"/>
      <c r="S29" s="42"/>
      <c r="T29" s="42"/>
      <c r="U29" s="42"/>
      <c r="V29" s="42"/>
      <c r="W29" s="270">
        <f>ROUND(AZ94, 2)</f>
        <v>0</v>
      </c>
      <c r="X29" s="271"/>
      <c r="Y29" s="271"/>
      <c r="Z29" s="271"/>
      <c r="AA29" s="271"/>
      <c r="AB29" s="271"/>
      <c r="AC29" s="271"/>
      <c r="AD29" s="271"/>
      <c r="AE29" s="271"/>
      <c r="AF29" s="42"/>
      <c r="AG29" s="42"/>
      <c r="AH29" s="42"/>
      <c r="AI29" s="42"/>
      <c r="AJ29" s="42"/>
      <c r="AK29" s="270">
        <f>ROUND(AV94, 2)</f>
        <v>0</v>
      </c>
      <c r="AL29" s="271"/>
      <c r="AM29" s="271"/>
      <c r="AN29" s="271"/>
      <c r="AO29" s="271"/>
      <c r="AP29" s="42"/>
      <c r="AQ29" s="42"/>
      <c r="AR29" s="43"/>
      <c r="BE29" s="279"/>
    </row>
    <row r="30" spans="1:71" s="3" customFormat="1" ht="14.45" customHeight="1" x14ac:dyDescent="0.2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272">
        <v>0.15</v>
      </c>
      <c r="M30" s="271"/>
      <c r="N30" s="271"/>
      <c r="O30" s="271"/>
      <c r="P30" s="271"/>
      <c r="Q30" s="42"/>
      <c r="R30" s="42"/>
      <c r="S30" s="42"/>
      <c r="T30" s="42"/>
      <c r="U30" s="42"/>
      <c r="V30" s="42"/>
      <c r="W30" s="270">
        <f>ROUND(BA94, 2)</f>
        <v>0</v>
      </c>
      <c r="X30" s="271"/>
      <c r="Y30" s="271"/>
      <c r="Z30" s="271"/>
      <c r="AA30" s="271"/>
      <c r="AB30" s="271"/>
      <c r="AC30" s="271"/>
      <c r="AD30" s="271"/>
      <c r="AE30" s="271"/>
      <c r="AF30" s="42"/>
      <c r="AG30" s="42"/>
      <c r="AH30" s="42"/>
      <c r="AI30" s="42"/>
      <c r="AJ30" s="42"/>
      <c r="AK30" s="270">
        <f>ROUND(AW94, 2)</f>
        <v>0</v>
      </c>
      <c r="AL30" s="271"/>
      <c r="AM30" s="271"/>
      <c r="AN30" s="271"/>
      <c r="AO30" s="271"/>
      <c r="AP30" s="42"/>
      <c r="AQ30" s="42"/>
      <c r="AR30" s="43"/>
      <c r="BE30" s="279"/>
    </row>
    <row r="31" spans="1:71" s="3" customFormat="1" ht="14.45" hidden="1" customHeight="1" x14ac:dyDescent="0.2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272">
        <v>0.21</v>
      </c>
      <c r="M31" s="271"/>
      <c r="N31" s="271"/>
      <c r="O31" s="271"/>
      <c r="P31" s="271"/>
      <c r="Q31" s="42"/>
      <c r="R31" s="42"/>
      <c r="S31" s="42"/>
      <c r="T31" s="42"/>
      <c r="U31" s="42"/>
      <c r="V31" s="42"/>
      <c r="W31" s="270">
        <f>ROUND(BB94, 2)</f>
        <v>0</v>
      </c>
      <c r="X31" s="271"/>
      <c r="Y31" s="271"/>
      <c r="Z31" s="271"/>
      <c r="AA31" s="271"/>
      <c r="AB31" s="271"/>
      <c r="AC31" s="271"/>
      <c r="AD31" s="271"/>
      <c r="AE31" s="271"/>
      <c r="AF31" s="42"/>
      <c r="AG31" s="42"/>
      <c r="AH31" s="42"/>
      <c r="AI31" s="42"/>
      <c r="AJ31" s="42"/>
      <c r="AK31" s="270">
        <v>0</v>
      </c>
      <c r="AL31" s="271"/>
      <c r="AM31" s="271"/>
      <c r="AN31" s="271"/>
      <c r="AO31" s="271"/>
      <c r="AP31" s="42"/>
      <c r="AQ31" s="42"/>
      <c r="AR31" s="43"/>
      <c r="BE31" s="279"/>
    </row>
    <row r="32" spans="1:71" s="3" customFormat="1" ht="14.45" hidden="1" customHeight="1" x14ac:dyDescent="0.2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272">
        <v>0.15</v>
      </c>
      <c r="M32" s="271"/>
      <c r="N32" s="271"/>
      <c r="O32" s="271"/>
      <c r="P32" s="271"/>
      <c r="Q32" s="42"/>
      <c r="R32" s="42"/>
      <c r="S32" s="42"/>
      <c r="T32" s="42"/>
      <c r="U32" s="42"/>
      <c r="V32" s="42"/>
      <c r="W32" s="270">
        <f>ROUND(BC94, 2)</f>
        <v>0</v>
      </c>
      <c r="X32" s="271"/>
      <c r="Y32" s="271"/>
      <c r="Z32" s="271"/>
      <c r="AA32" s="271"/>
      <c r="AB32" s="271"/>
      <c r="AC32" s="271"/>
      <c r="AD32" s="271"/>
      <c r="AE32" s="271"/>
      <c r="AF32" s="42"/>
      <c r="AG32" s="42"/>
      <c r="AH32" s="42"/>
      <c r="AI32" s="42"/>
      <c r="AJ32" s="42"/>
      <c r="AK32" s="270">
        <v>0</v>
      </c>
      <c r="AL32" s="271"/>
      <c r="AM32" s="271"/>
      <c r="AN32" s="271"/>
      <c r="AO32" s="271"/>
      <c r="AP32" s="42"/>
      <c r="AQ32" s="42"/>
      <c r="AR32" s="43"/>
      <c r="BE32" s="279"/>
    </row>
    <row r="33" spans="1:57" s="3" customFormat="1" ht="14.45" hidden="1" customHeight="1" x14ac:dyDescent="0.2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272">
        <v>0</v>
      </c>
      <c r="M33" s="271"/>
      <c r="N33" s="271"/>
      <c r="O33" s="271"/>
      <c r="P33" s="271"/>
      <c r="Q33" s="42"/>
      <c r="R33" s="42"/>
      <c r="S33" s="42"/>
      <c r="T33" s="42"/>
      <c r="U33" s="42"/>
      <c r="V33" s="42"/>
      <c r="W33" s="270">
        <f>ROUND(BD94, 2)</f>
        <v>0</v>
      </c>
      <c r="X33" s="271"/>
      <c r="Y33" s="271"/>
      <c r="Z33" s="271"/>
      <c r="AA33" s="271"/>
      <c r="AB33" s="271"/>
      <c r="AC33" s="271"/>
      <c r="AD33" s="271"/>
      <c r="AE33" s="271"/>
      <c r="AF33" s="42"/>
      <c r="AG33" s="42"/>
      <c r="AH33" s="42"/>
      <c r="AI33" s="42"/>
      <c r="AJ33" s="42"/>
      <c r="AK33" s="270">
        <v>0</v>
      </c>
      <c r="AL33" s="271"/>
      <c r="AM33" s="271"/>
      <c r="AN33" s="271"/>
      <c r="AO33" s="271"/>
      <c r="AP33" s="42"/>
      <c r="AQ33" s="42"/>
      <c r="AR33" s="43"/>
      <c r="BE33" s="279"/>
    </row>
    <row r="34" spans="1:57" s="2" customFormat="1" ht="6.95" customHeight="1" x14ac:dyDescent="0.2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78"/>
    </row>
    <row r="35" spans="1:57" s="2" customFormat="1" ht="25.9" customHeight="1" x14ac:dyDescent="0.2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273" t="s">
        <v>50</v>
      </c>
      <c r="Y35" s="274"/>
      <c r="Z35" s="274"/>
      <c r="AA35" s="274"/>
      <c r="AB35" s="274"/>
      <c r="AC35" s="46"/>
      <c r="AD35" s="46"/>
      <c r="AE35" s="46"/>
      <c r="AF35" s="46"/>
      <c r="AG35" s="46"/>
      <c r="AH35" s="46"/>
      <c r="AI35" s="46"/>
      <c r="AJ35" s="46"/>
      <c r="AK35" s="275">
        <f>SUM(AK26:AK33)</f>
        <v>0</v>
      </c>
      <c r="AL35" s="274"/>
      <c r="AM35" s="274"/>
      <c r="AN35" s="274"/>
      <c r="AO35" s="276"/>
      <c r="AP35" s="44"/>
      <c r="AQ35" s="44"/>
      <c r="AR35" s="40"/>
      <c r="BE35" s="35"/>
    </row>
    <row r="36" spans="1:57" s="2" customFormat="1" ht="6.95" customHeight="1" x14ac:dyDescent="0.2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 x14ac:dyDescent="0.2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 x14ac:dyDescent="0.2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 x14ac:dyDescent="0.2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 x14ac:dyDescent="0.2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 x14ac:dyDescent="0.2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 x14ac:dyDescent="0.2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 x14ac:dyDescent="0.2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 x14ac:dyDescent="0.2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 x14ac:dyDescent="0.2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 x14ac:dyDescent="0.2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 x14ac:dyDescent="0.2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 x14ac:dyDescent="0.2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 x14ac:dyDescent="0.2">
      <c r="B49" s="48"/>
      <c r="C49" s="49"/>
      <c r="D49" s="50" t="s">
        <v>51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52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x14ac:dyDescent="0.2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x14ac:dyDescent="0.2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x14ac:dyDescent="0.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x14ac:dyDescent="0.2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x14ac:dyDescent="0.2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x14ac:dyDescent="0.2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x14ac:dyDescent="0.2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x14ac:dyDescent="0.2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x14ac:dyDescent="0.2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x14ac:dyDescent="0.2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 x14ac:dyDescent="0.2">
      <c r="A60" s="35"/>
      <c r="B60" s="36"/>
      <c r="C60" s="37"/>
      <c r="D60" s="53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53</v>
      </c>
      <c r="AI60" s="39"/>
      <c r="AJ60" s="39"/>
      <c r="AK60" s="39"/>
      <c r="AL60" s="39"/>
      <c r="AM60" s="53" t="s">
        <v>54</v>
      </c>
      <c r="AN60" s="39"/>
      <c r="AO60" s="39"/>
      <c r="AP60" s="37"/>
      <c r="AQ60" s="37"/>
      <c r="AR60" s="40"/>
      <c r="BE60" s="35"/>
    </row>
    <row r="61" spans="1:57" x14ac:dyDescent="0.2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x14ac:dyDescent="0.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x14ac:dyDescent="0.2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 x14ac:dyDescent="0.2">
      <c r="A64" s="35"/>
      <c r="B64" s="36"/>
      <c r="C64" s="37"/>
      <c r="D64" s="50" t="s">
        <v>55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56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x14ac:dyDescent="0.2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x14ac:dyDescent="0.2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x14ac:dyDescent="0.2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x14ac:dyDescent="0.2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x14ac:dyDescent="0.2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x14ac:dyDescent="0.2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x14ac:dyDescent="0.2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x14ac:dyDescent="0.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x14ac:dyDescent="0.2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x14ac:dyDescent="0.2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 x14ac:dyDescent="0.2">
      <c r="A75" s="35"/>
      <c r="B75" s="36"/>
      <c r="C75" s="37"/>
      <c r="D75" s="53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53</v>
      </c>
      <c r="AI75" s="39"/>
      <c r="AJ75" s="39"/>
      <c r="AK75" s="39"/>
      <c r="AL75" s="39"/>
      <c r="AM75" s="53" t="s">
        <v>54</v>
      </c>
      <c r="AN75" s="39"/>
      <c r="AO75" s="39"/>
      <c r="AP75" s="37"/>
      <c r="AQ75" s="37"/>
      <c r="AR75" s="40"/>
      <c r="BE75" s="35"/>
    </row>
    <row r="76" spans="1:57" s="2" customFormat="1" x14ac:dyDescent="0.2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 x14ac:dyDescent="0.2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 x14ac:dyDescent="0.2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 x14ac:dyDescent="0.2">
      <c r="A82" s="35"/>
      <c r="B82" s="36"/>
      <c r="C82" s="24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 x14ac:dyDescent="0.2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 x14ac:dyDescent="0.2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ArealSOUEPlzen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 x14ac:dyDescent="0.2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59" t="str">
        <f>K6</f>
        <v>Tenisové kurty pro sportovní gymnázium</v>
      </c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K85" s="260"/>
      <c r="AL85" s="260"/>
      <c r="AM85" s="260"/>
      <c r="AN85" s="260"/>
      <c r="AO85" s="260"/>
      <c r="AP85" s="64"/>
      <c r="AQ85" s="64"/>
      <c r="AR85" s="65"/>
    </row>
    <row r="86" spans="1:91" s="2" customFormat="1" ht="6.95" customHeight="1" x14ac:dyDescent="0.2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 x14ac:dyDescent="0.2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Areál SOUE Plzeň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61" t="str">
        <f>IF(AN8= "","",AN8)</f>
        <v>20. 9. 2021</v>
      </c>
      <c r="AN87" s="261"/>
      <c r="AO87" s="37"/>
      <c r="AP87" s="37"/>
      <c r="AQ87" s="37"/>
      <c r="AR87" s="40"/>
      <c r="BE87" s="35"/>
    </row>
    <row r="88" spans="1:91" s="2" customFormat="1" ht="6.95" customHeight="1" x14ac:dyDescent="0.2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 x14ac:dyDescent="0.2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Střední odborné učeličtě elektrotechnické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31</v>
      </c>
      <c r="AJ89" s="37"/>
      <c r="AK89" s="37"/>
      <c r="AL89" s="37"/>
      <c r="AM89" s="262" t="str">
        <f>IF(E17="","",E17)</f>
        <v>CZGDA s.r.o.</v>
      </c>
      <c r="AN89" s="263"/>
      <c r="AO89" s="263"/>
      <c r="AP89" s="263"/>
      <c r="AQ89" s="37"/>
      <c r="AR89" s="40"/>
      <c r="AS89" s="264" t="s">
        <v>58</v>
      </c>
      <c r="AT89" s="265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 x14ac:dyDescent="0.2">
      <c r="A90" s="35"/>
      <c r="B90" s="36"/>
      <c r="C90" s="30" t="s">
        <v>29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35</v>
      </c>
      <c r="AJ90" s="37"/>
      <c r="AK90" s="37"/>
      <c r="AL90" s="37"/>
      <c r="AM90" s="262" t="str">
        <f>IF(E20="","",E20)</f>
        <v xml:space="preserve"> </v>
      </c>
      <c r="AN90" s="263"/>
      <c r="AO90" s="263"/>
      <c r="AP90" s="263"/>
      <c r="AQ90" s="37"/>
      <c r="AR90" s="40"/>
      <c r="AS90" s="266"/>
      <c r="AT90" s="267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 x14ac:dyDescent="0.2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68"/>
      <c r="AT91" s="269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 x14ac:dyDescent="0.2">
      <c r="A92" s="35"/>
      <c r="B92" s="36"/>
      <c r="C92" s="254" t="s">
        <v>59</v>
      </c>
      <c r="D92" s="255"/>
      <c r="E92" s="255"/>
      <c r="F92" s="255"/>
      <c r="G92" s="255"/>
      <c r="H92" s="74"/>
      <c r="I92" s="256" t="s">
        <v>60</v>
      </c>
      <c r="J92" s="255"/>
      <c r="K92" s="255"/>
      <c r="L92" s="255"/>
      <c r="M92" s="255"/>
      <c r="N92" s="255"/>
      <c r="O92" s="255"/>
      <c r="P92" s="255"/>
      <c r="Q92" s="255"/>
      <c r="R92" s="255"/>
      <c r="S92" s="255"/>
      <c r="T92" s="255"/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255"/>
      <c r="AF92" s="255"/>
      <c r="AG92" s="257" t="s">
        <v>61</v>
      </c>
      <c r="AH92" s="255"/>
      <c r="AI92" s="255"/>
      <c r="AJ92" s="255"/>
      <c r="AK92" s="255"/>
      <c r="AL92" s="255"/>
      <c r="AM92" s="255"/>
      <c r="AN92" s="256" t="s">
        <v>62</v>
      </c>
      <c r="AO92" s="255"/>
      <c r="AP92" s="258"/>
      <c r="AQ92" s="75" t="s">
        <v>63</v>
      </c>
      <c r="AR92" s="40"/>
      <c r="AS92" s="76" t="s">
        <v>64</v>
      </c>
      <c r="AT92" s="77" t="s">
        <v>65</v>
      </c>
      <c r="AU92" s="77" t="s">
        <v>66</v>
      </c>
      <c r="AV92" s="77" t="s">
        <v>67</v>
      </c>
      <c r="AW92" s="77" t="s">
        <v>68</v>
      </c>
      <c r="AX92" s="77" t="s">
        <v>69</v>
      </c>
      <c r="AY92" s="77" t="s">
        <v>70</v>
      </c>
      <c r="AZ92" s="77" t="s">
        <v>71</v>
      </c>
      <c r="BA92" s="77" t="s">
        <v>72</v>
      </c>
      <c r="BB92" s="77" t="s">
        <v>73</v>
      </c>
      <c r="BC92" s="77" t="s">
        <v>74</v>
      </c>
      <c r="BD92" s="78" t="s">
        <v>75</v>
      </c>
      <c r="BE92" s="35"/>
    </row>
    <row r="93" spans="1:91" s="2" customFormat="1" ht="10.9" customHeight="1" x14ac:dyDescent="0.2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 x14ac:dyDescent="0.2">
      <c r="B94" s="82"/>
      <c r="C94" s="83" t="s">
        <v>76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52">
        <f>ROUND(SUM(AG95:AG96),2)</f>
        <v>0</v>
      </c>
      <c r="AH94" s="252"/>
      <c r="AI94" s="252"/>
      <c r="AJ94" s="252"/>
      <c r="AK94" s="252"/>
      <c r="AL94" s="252"/>
      <c r="AM94" s="252"/>
      <c r="AN94" s="253">
        <f>SUM(AG94,AT94)</f>
        <v>0</v>
      </c>
      <c r="AO94" s="253"/>
      <c r="AP94" s="253"/>
      <c r="AQ94" s="86" t="s">
        <v>1</v>
      </c>
      <c r="AR94" s="87"/>
      <c r="AS94" s="88">
        <f>ROUND(SUM(AS95:AS96),2)</f>
        <v>0</v>
      </c>
      <c r="AT94" s="89">
        <f>ROUND(SUM(AV94:AW94),2)</f>
        <v>0</v>
      </c>
      <c r="AU94" s="90">
        <f>ROUND(SUM(AU95:AU96),5)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ROUND(SUM(AZ95:AZ96),2)</f>
        <v>0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S94" s="92" t="s">
        <v>77</v>
      </c>
      <c r="BT94" s="92" t="s">
        <v>78</v>
      </c>
      <c r="BU94" s="93" t="s">
        <v>79</v>
      </c>
      <c r="BV94" s="92" t="s">
        <v>80</v>
      </c>
      <c r="BW94" s="92" t="s">
        <v>5</v>
      </c>
      <c r="BX94" s="92" t="s">
        <v>81</v>
      </c>
      <c r="CL94" s="92" t="s">
        <v>1</v>
      </c>
    </row>
    <row r="95" spans="1:91" s="7" customFormat="1" ht="16.5" customHeight="1" x14ac:dyDescent="0.2">
      <c r="A95" s="94" t="s">
        <v>82</v>
      </c>
      <c r="B95" s="95"/>
      <c r="C95" s="96"/>
      <c r="D95" s="251" t="s">
        <v>83</v>
      </c>
      <c r="E95" s="251"/>
      <c r="F95" s="251"/>
      <c r="G95" s="251"/>
      <c r="H95" s="251"/>
      <c r="I95" s="97"/>
      <c r="J95" s="251" t="s">
        <v>84</v>
      </c>
      <c r="K95" s="251"/>
      <c r="L95" s="251"/>
      <c r="M95" s="251"/>
      <c r="N95" s="251"/>
      <c r="O95" s="251"/>
      <c r="P95" s="251"/>
      <c r="Q95" s="251"/>
      <c r="R95" s="251"/>
      <c r="S95" s="251"/>
      <c r="T95" s="251"/>
      <c r="U95" s="251"/>
      <c r="V95" s="251"/>
      <c r="W95" s="251"/>
      <c r="X95" s="251"/>
      <c r="Y95" s="251"/>
      <c r="Z95" s="251"/>
      <c r="AA95" s="251"/>
      <c r="AB95" s="251"/>
      <c r="AC95" s="251"/>
      <c r="AD95" s="251"/>
      <c r="AE95" s="251"/>
      <c r="AF95" s="251"/>
      <c r="AG95" s="249">
        <f>'01 - Demolice a asanace'!J30</f>
        <v>0</v>
      </c>
      <c r="AH95" s="250"/>
      <c r="AI95" s="250"/>
      <c r="AJ95" s="250"/>
      <c r="AK95" s="250"/>
      <c r="AL95" s="250"/>
      <c r="AM95" s="250"/>
      <c r="AN95" s="249">
        <f>SUM(AG95,AT95)</f>
        <v>0</v>
      </c>
      <c r="AO95" s="250"/>
      <c r="AP95" s="250"/>
      <c r="AQ95" s="98" t="s">
        <v>85</v>
      </c>
      <c r="AR95" s="99"/>
      <c r="AS95" s="100">
        <v>0</v>
      </c>
      <c r="AT95" s="101">
        <f>ROUND(SUM(AV95:AW95),2)</f>
        <v>0</v>
      </c>
      <c r="AU95" s="102">
        <f>'01 - Demolice a asanace'!P120</f>
        <v>0</v>
      </c>
      <c r="AV95" s="101">
        <f>'01 - Demolice a asanace'!J33</f>
        <v>0</v>
      </c>
      <c r="AW95" s="101">
        <f>'01 - Demolice a asanace'!J34</f>
        <v>0</v>
      </c>
      <c r="AX95" s="101">
        <f>'01 - Demolice a asanace'!J35</f>
        <v>0</v>
      </c>
      <c r="AY95" s="101">
        <f>'01 - Demolice a asanace'!J36</f>
        <v>0</v>
      </c>
      <c r="AZ95" s="101">
        <f>'01 - Demolice a asanace'!F33</f>
        <v>0</v>
      </c>
      <c r="BA95" s="101">
        <f>'01 - Demolice a asanace'!F34</f>
        <v>0</v>
      </c>
      <c r="BB95" s="101">
        <f>'01 - Demolice a asanace'!F35</f>
        <v>0</v>
      </c>
      <c r="BC95" s="101">
        <f>'01 - Demolice a asanace'!F36</f>
        <v>0</v>
      </c>
      <c r="BD95" s="103">
        <f>'01 - Demolice a asanace'!F37</f>
        <v>0</v>
      </c>
      <c r="BT95" s="104" t="s">
        <v>86</v>
      </c>
      <c r="BV95" s="104" t="s">
        <v>80</v>
      </c>
      <c r="BW95" s="104" t="s">
        <v>87</v>
      </c>
      <c r="BX95" s="104" t="s">
        <v>5</v>
      </c>
      <c r="CL95" s="104" t="s">
        <v>1</v>
      </c>
      <c r="CM95" s="104" t="s">
        <v>88</v>
      </c>
    </row>
    <row r="96" spans="1:91" s="7" customFormat="1" ht="16.5" customHeight="1" x14ac:dyDescent="0.2">
      <c r="A96" s="94" t="s">
        <v>82</v>
      </c>
      <c r="B96" s="95"/>
      <c r="C96" s="96"/>
      <c r="D96" s="251" t="s">
        <v>89</v>
      </c>
      <c r="E96" s="251"/>
      <c r="F96" s="251"/>
      <c r="G96" s="251"/>
      <c r="H96" s="251"/>
      <c r="I96" s="97"/>
      <c r="J96" s="251" t="s">
        <v>90</v>
      </c>
      <c r="K96" s="251"/>
      <c r="L96" s="251"/>
      <c r="M96" s="251"/>
      <c r="N96" s="251"/>
      <c r="O96" s="251"/>
      <c r="P96" s="251"/>
      <c r="Q96" s="251"/>
      <c r="R96" s="251"/>
      <c r="S96" s="251"/>
      <c r="T96" s="251"/>
      <c r="U96" s="251"/>
      <c r="V96" s="251"/>
      <c r="W96" s="251"/>
      <c r="X96" s="251"/>
      <c r="Y96" s="251"/>
      <c r="Z96" s="251"/>
      <c r="AA96" s="251"/>
      <c r="AB96" s="251"/>
      <c r="AC96" s="251"/>
      <c r="AD96" s="251"/>
      <c r="AE96" s="251"/>
      <c r="AF96" s="251"/>
      <c r="AG96" s="249">
        <f>'02 - Umělý trávník hřiště'!J30</f>
        <v>0</v>
      </c>
      <c r="AH96" s="250"/>
      <c r="AI96" s="250"/>
      <c r="AJ96" s="250"/>
      <c r="AK96" s="250"/>
      <c r="AL96" s="250"/>
      <c r="AM96" s="250"/>
      <c r="AN96" s="249">
        <f>SUM(AG96,AT96)</f>
        <v>0</v>
      </c>
      <c r="AO96" s="250"/>
      <c r="AP96" s="250"/>
      <c r="AQ96" s="98" t="s">
        <v>85</v>
      </c>
      <c r="AR96" s="99"/>
      <c r="AS96" s="105">
        <v>0</v>
      </c>
      <c r="AT96" s="106">
        <f>ROUND(SUM(AV96:AW96),2)</f>
        <v>0</v>
      </c>
      <c r="AU96" s="107">
        <f>'02 - Umělý trávník hřiště'!P122</f>
        <v>0</v>
      </c>
      <c r="AV96" s="106">
        <f>'02 - Umělý trávník hřiště'!J33</f>
        <v>0</v>
      </c>
      <c r="AW96" s="106">
        <f>'02 - Umělý trávník hřiště'!J34</f>
        <v>0</v>
      </c>
      <c r="AX96" s="106">
        <f>'02 - Umělý trávník hřiště'!J35</f>
        <v>0</v>
      </c>
      <c r="AY96" s="106">
        <f>'02 - Umělý trávník hřiště'!J36</f>
        <v>0</v>
      </c>
      <c r="AZ96" s="106">
        <f>'02 - Umělý trávník hřiště'!F33</f>
        <v>0</v>
      </c>
      <c r="BA96" s="106">
        <f>'02 - Umělý trávník hřiště'!F34</f>
        <v>0</v>
      </c>
      <c r="BB96" s="106">
        <f>'02 - Umělý trávník hřiště'!F35</f>
        <v>0</v>
      </c>
      <c r="BC96" s="106">
        <f>'02 - Umělý trávník hřiště'!F36</f>
        <v>0</v>
      </c>
      <c r="BD96" s="108">
        <f>'02 - Umělý trávník hřiště'!F37</f>
        <v>0</v>
      </c>
      <c r="BT96" s="104" t="s">
        <v>86</v>
      </c>
      <c r="BV96" s="104" t="s">
        <v>80</v>
      </c>
      <c r="BW96" s="104" t="s">
        <v>91</v>
      </c>
      <c r="BX96" s="104" t="s">
        <v>5</v>
      </c>
      <c r="CL96" s="104" t="s">
        <v>1</v>
      </c>
      <c r="CM96" s="104" t="s">
        <v>88</v>
      </c>
    </row>
    <row r="97" spans="1:57" s="2" customFormat="1" ht="30" customHeight="1" x14ac:dyDescent="0.2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s="2" customFormat="1" ht="6.95" customHeight="1" x14ac:dyDescent="0.2">
      <c r="A98" s="35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algorithmName="SHA-512" hashValue="faaVDW7/XmROSDcwX9cNNEAvqRlSXxuVN4y1xknwGQjR9ksRYrp8e5YV46EzEJyF6JH8xTMDGJtg0qAao3VQRA==" saltValue="UheKX0S6o1+33FCt9FPfVut6H8Mtev7lK7hqSAlTozjqgGZ6P7uju6g1HH8bQqjZdc3GHmNN8s5I9cV+LPVOBg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01 - Demolice a asanace'!C2" display="/"/>
    <hyperlink ref="A96" location="'02 - Umělý trávník hřiště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7"/>
  <sheetViews>
    <sheetView showGridLines="0" topLeftCell="A77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8" t="s">
        <v>87</v>
      </c>
    </row>
    <row r="3" spans="1:46" s="1" customFormat="1" ht="6.95" customHeight="1" x14ac:dyDescent="0.2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4.95" customHeight="1" x14ac:dyDescent="0.2">
      <c r="B4" s="21"/>
      <c r="D4" s="111" t="s">
        <v>92</v>
      </c>
      <c r="L4" s="21"/>
      <c r="M4" s="112" t="s">
        <v>10</v>
      </c>
      <c r="AT4" s="18" t="s">
        <v>4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113" t="s">
        <v>16</v>
      </c>
      <c r="L6" s="21"/>
    </row>
    <row r="7" spans="1:46" s="1" customFormat="1" ht="16.5" customHeight="1" x14ac:dyDescent="0.2">
      <c r="B7" s="21"/>
      <c r="E7" s="292" t="str">
        <f>'Rekapitulace stavby'!K6</f>
        <v>Tenisové kurty pro sportovní gymnázium</v>
      </c>
      <c r="F7" s="293"/>
      <c r="G7" s="293"/>
      <c r="H7" s="293"/>
      <c r="L7" s="21"/>
    </row>
    <row r="8" spans="1:46" s="2" customFormat="1" ht="12" customHeight="1" x14ac:dyDescent="0.2">
      <c r="A8" s="35"/>
      <c r="B8" s="40"/>
      <c r="C8" s="35"/>
      <c r="D8" s="113" t="s">
        <v>93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 x14ac:dyDescent="0.2">
      <c r="A9" s="35"/>
      <c r="B9" s="40"/>
      <c r="C9" s="35"/>
      <c r="D9" s="35"/>
      <c r="E9" s="294" t="s">
        <v>94</v>
      </c>
      <c r="F9" s="295"/>
      <c r="G9" s="295"/>
      <c r="H9" s="29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x14ac:dyDescent="0.2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 x14ac:dyDescent="0.2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 x14ac:dyDescent="0.2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20. 9. 2021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 x14ac:dyDescent="0.2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 x14ac:dyDescent="0.2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 x14ac:dyDescent="0.2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 x14ac:dyDescent="0.2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 x14ac:dyDescent="0.2">
      <c r="A17" s="35"/>
      <c r="B17" s="40"/>
      <c r="C17" s="35"/>
      <c r="D17" s="113" t="s">
        <v>29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 x14ac:dyDescent="0.2">
      <c r="A18" s="35"/>
      <c r="B18" s="40"/>
      <c r="C18" s="35"/>
      <c r="D18" s="35"/>
      <c r="E18" s="296" t="str">
        <f>'Rekapitulace stavby'!E14</f>
        <v>Vyplň údaj</v>
      </c>
      <c r="F18" s="297"/>
      <c r="G18" s="297"/>
      <c r="H18" s="297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 x14ac:dyDescent="0.2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 x14ac:dyDescent="0.2">
      <c r="A20" s="35"/>
      <c r="B20" s="40"/>
      <c r="C20" s="35"/>
      <c r="D20" s="113" t="s">
        <v>31</v>
      </c>
      <c r="E20" s="35"/>
      <c r="F20" s="35"/>
      <c r="G20" s="35"/>
      <c r="H20" s="35"/>
      <c r="I20" s="113" t="s">
        <v>25</v>
      </c>
      <c r="J20" s="114" t="s">
        <v>32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 x14ac:dyDescent="0.2">
      <c r="A21" s="35"/>
      <c r="B21" s="40"/>
      <c r="C21" s="35"/>
      <c r="D21" s="35"/>
      <c r="E21" s="114" t="s">
        <v>33</v>
      </c>
      <c r="F21" s="35"/>
      <c r="G21" s="35"/>
      <c r="H21" s="35"/>
      <c r="I21" s="113" t="s">
        <v>28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 x14ac:dyDescent="0.2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 x14ac:dyDescent="0.2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 x14ac:dyDescent="0.2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28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 x14ac:dyDescent="0.2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 x14ac:dyDescent="0.2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 x14ac:dyDescent="0.2">
      <c r="A27" s="116"/>
      <c r="B27" s="117"/>
      <c r="C27" s="116"/>
      <c r="D27" s="116"/>
      <c r="E27" s="298" t="s">
        <v>1</v>
      </c>
      <c r="F27" s="298"/>
      <c r="G27" s="298"/>
      <c r="H27" s="298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 x14ac:dyDescent="0.2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 x14ac:dyDescent="0.2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 x14ac:dyDescent="0.2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ROUND(J120,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 x14ac:dyDescent="0.2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 x14ac:dyDescent="0.2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 x14ac:dyDescent="0.2">
      <c r="A33" s="35"/>
      <c r="B33" s="40"/>
      <c r="C33" s="35"/>
      <c r="D33" s="123" t="s">
        <v>42</v>
      </c>
      <c r="E33" s="113" t="s">
        <v>43</v>
      </c>
      <c r="F33" s="124">
        <f>ROUND((SUM(BE120:BE166)),  2)</f>
        <v>0</v>
      </c>
      <c r="G33" s="35"/>
      <c r="H33" s="35"/>
      <c r="I33" s="125">
        <v>0.21</v>
      </c>
      <c r="J33" s="124">
        <f>ROUND(((SUM(BE120:BE166))*I33),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 x14ac:dyDescent="0.2">
      <c r="A34" s="35"/>
      <c r="B34" s="40"/>
      <c r="C34" s="35"/>
      <c r="D34" s="35"/>
      <c r="E34" s="113" t="s">
        <v>44</v>
      </c>
      <c r="F34" s="124">
        <f>ROUND((SUM(BF120:BF166)),  2)</f>
        <v>0</v>
      </c>
      <c r="G34" s="35"/>
      <c r="H34" s="35"/>
      <c r="I34" s="125">
        <v>0.15</v>
      </c>
      <c r="J34" s="124">
        <f>ROUND(((SUM(BF120:BF166))*I34),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 x14ac:dyDescent="0.2">
      <c r="A35" s="35"/>
      <c r="B35" s="40"/>
      <c r="C35" s="35"/>
      <c r="D35" s="35"/>
      <c r="E35" s="113" t="s">
        <v>45</v>
      </c>
      <c r="F35" s="124">
        <f>ROUND((SUM(BG120:BG166)),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 x14ac:dyDescent="0.2">
      <c r="A36" s="35"/>
      <c r="B36" s="40"/>
      <c r="C36" s="35"/>
      <c r="D36" s="35"/>
      <c r="E36" s="113" t="s">
        <v>46</v>
      </c>
      <c r="F36" s="124">
        <f>ROUND((SUM(BH120:BH166)),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 x14ac:dyDescent="0.2">
      <c r="A37" s="35"/>
      <c r="B37" s="40"/>
      <c r="C37" s="35"/>
      <c r="D37" s="35"/>
      <c r="E37" s="113" t="s">
        <v>47</v>
      </c>
      <c r="F37" s="124">
        <f>ROUND((SUM(BI120:BI166)),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 x14ac:dyDescent="0.2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 x14ac:dyDescent="0.2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 x14ac:dyDescent="0.2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 x14ac:dyDescent="0.2">
      <c r="B41" s="21"/>
      <c r="L41" s="21"/>
    </row>
    <row r="42" spans="1:31" s="1" customFormat="1" ht="14.45" customHeight="1" x14ac:dyDescent="0.2">
      <c r="B42" s="21"/>
      <c r="L42" s="2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 x14ac:dyDescent="0.2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hidden="1" customHeight="1" x14ac:dyDescent="0.2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hidden="1" customHeight="1" x14ac:dyDescent="0.2">
      <c r="A82" s="35"/>
      <c r="B82" s="36"/>
      <c r="C82" s="24" t="s">
        <v>95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hidden="1" customHeight="1" x14ac:dyDescent="0.2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hidden="1" customHeight="1" x14ac:dyDescent="0.2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hidden="1" customHeight="1" x14ac:dyDescent="0.2">
      <c r="A85" s="35"/>
      <c r="B85" s="36"/>
      <c r="C85" s="37"/>
      <c r="D85" s="37"/>
      <c r="E85" s="290" t="str">
        <f>E7</f>
        <v>Tenisové kurty pro sportovní gymnázium</v>
      </c>
      <c r="F85" s="291"/>
      <c r="G85" s="291"/>
      <c r="H85" s="29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hidden="1" customHeight="1" x14ac:dyDescent="0.2">
      <c r="A86" s="35"/>
      <c r="B86" s="36"/>
      <c r="C86" s="30" t="s">
        <v>93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hidden="1" customHeight="1" x14ac:dyDescent="0.2">
      <c r="A87" s="35"/>
      <c r="B87" s="36"/>
      <c r="C87" s="37"/>
      <c r="D87" s="37"/>
      <c r="E87" s="259" t="str">
        <f>E9</f>
        <v>01 - Demolice a asanace</v>
      </c>
      <c r="F87" s="289"/>
      <c r="G87" s="289"/>
      <c r="H87" s="28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hidden="1" customHeight="1" x14ac:dyDescent="0.2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hidden="1" customHeight="1" x14ac:dyDescent="0.2">
      <c r="A89" s="35"/>
      <c r="B89" s="36"/>
      <c r="C89" s="30" t="s">
        <v>20</v>
      </c>
      <c r="D89" s="37"/>
      <c r="E89" s="37"/>
      <c r="F89" s="28" t="str">
        <f>F12</f>
        <v>Areál SOUE Plzeň</v>
      </c>
      <c r="G89" s="37"/>
      <c r="H89" s="37"/>
      <c r="I89" s="30" t="s">
        <v>22</v>
      </c>
      <c r="J89" s="67" t="str">
        <f>IF(J12="","",J12)</f>
        <v>20. 9. 2021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hidden="1" customHeight="1" x14ac:dyDescent="0.2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hidden="1" customHeight="1" x14ac:dyDescent="0.2">
      <c r="A91" s="35"/>
      <c r="B91" s="36"/>
      <c r="C91" s="30" t="s">
        <v>24</v>
      </c>
      <c r="D91" s="37"/>
      <c r="E91" s="37"/>
      <c r="F91" s="28" t="str">
        <f>E15</f>
        <v>Střední odborné učeličtě elektrotechnické</v>
      </c>
      <c r="G91" s="37"/>
      <c r="H91" s="37"/>
      <c r="I91" s="30" t="s">
        <v>31</v>
      </c>
      <c r="J91" s="33" t="str">
        <f>E21</f>
        <v>CZGDA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hidden="1" customHeight="1" x14ac:dyDescent="0.2">
      <c r="A92" s="35"/>
      <c r="B92" s="36"/>
      <c r="C92" s="30" t="s">
        <v>29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hidden="1" customHeight="1" x14ac:dyDescent="0.2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hidden="1" customHeight="1" x14ac:dyDescent="0.2">
      <c r="A94" s="35"/>
      <c r="B94" s="36"/>
      <c r="C94" s="144" t="s">
        <v>96</v>
      </c>
      <c r="D94" s="145"/>
      <c r="E94" s="145"/>
      <c r="F94" s="145"/>
      <c r="G94" s="145"/>
      <c r="H94" s="145"/>
      <c r="I94" s="145"/>
      <c r="J94" s="146" t="s">
        <v>97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hidden="1" customHeight="1" x14ac:dyDescent="0.2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hidden="1" customHeight="1" x14ac:dyDescent="0.2">
      <c r="A96" s="35"/>
      <c r="B96" s="36"/>
      <c r="C96" s="147" t="s">
        <v>98</v>
      </c>
      <c r="D96" s="37"/>
      <c r="E96" s="37"/>
      <c r="F96" s="37"/>
      <c r="G96" s="37"/>
      <c r="H96" s="37"/>
      <c r="I96" s="37"/>
      <c r="J96" s="85">
        <f>J120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99</v>
      </c>
    </row>
    <row r="97" spans="1:31" s="9" customFormat="1" ht="24.95" hidden="1" customHeight="1" x14ac:dyDescent="0.2">
      <c r="B97" s="148"/>
      <c r="C97" s="149"/>
      <c r="D97" s="150" t="s">
        <v>100</v>
      </c>
      <c r="E97" s="151"/>
      <c r="F97" s="151"/>
      <c r="G97" s="151"/>
      <c r="H97" s="151"/>
      <c r="I97" s="151"/>
      <c r="J97" s="152">
        <f>J121</f>
        <v>0</v>
      </c>
      <c r="K97" s="149"/>
      <c r="L97" s="153"/>
    </row>
    <row r="98" spans="1:31" s="10" customFormat="1" ht="19.899999999999999" hidden="1" customHeight="1" x14ac:dyDescent="0.2">
      <c r="B98" s="154"/>
      <c r="C98" s="155"/>
      <c r="D98" s="156" t="s">
        <v>101</v>
      </c>
      <c r="E98" s="157"/>
      <c r="F98" s="157"/>
      <c r="G98" s="157"/>
      <c r="H98" s="157"/>
      <c r="I98" s="157"/>
      <c r="J98" s="158">
        <f>J122</f>
        <v>0</v>
      </c>
      <c r="K98" s="155"/>
      <c r="L98" s="159"/>
    </row>
    <row r="99" spans="1:31" s="10" customFormat="1" ht="19.899999999999999" hidden="1" customHeight="1" x14ac:dyDescent="0.2">
      <c r="B99" s="154"/>
      <c r="C99" s="155"/>
      <c r="D99" s="156" t="s">
        <v>102</v>
      </c>
      <c r="E99" s="157"/>
      <c r="F99" s="157"/>
      <c r="G99" s="157"/>
      <c r="H99" s="157"/>
      <c r="I99" s="157"/>
      <c r="J99" s="158">
        <f>J155</f>
        <v>0</v>
      </c>
      <c r="K99" s="155"/>
      <c r="L99" s="159"/>
    </row>
    <row r="100" spans="1:31" s="10" customFormat="1" ht="19.899999999999999" hidden="1" customHeight="1" x14ac:dyDescent="0.2">
      <c r="B100" s="154"/>
      <c r="C100" s="155"/>
      <c r="D100" s="156" t="s">
        <v>103</v>
      </c>
      <c r="E100" s="157"/>
      <c r="F100" s="157"/>
      <c r="G100" s="157"/>
      <c r="H100" s="157"/>
      <c r="I100" s="157"/>
      <c r="J100" s="158">
        <f>J160</f>
        <v>0</v>
      </c>
      <c r="K100" s="155"/>
      <c r="L100" s="159"/>
    </row>
    <row r="101" spans="1:31" s="2" customFormat="1" ht="21.75" hidden="1" customHeight="1" x14ac:dyDescent="0.2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s="2" customFormat="1" ht="6.95" hidden="1" customHeight="1" x14ac:dyDescent="0.2">
      <c r="A102" s="3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31" hidden="1" x14ac:dyDescent="0.2"/>
    <row r="104" spans="1:31" hidden="1" x14ac:dyDescent="0.2"/>
    <row r="105" spans="1:31" hidden="1" x14ac:dyDescent="0.2"/>
    <row r="106" spans="1:31" s="2" customFormat="1" ht="6.95" customHeight="1" x14ac:dyDescent="0.2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4.95" customHeight="1" x14ac:dyDescent="0.2">
      <c r="A107" s="35"/>
      <c r="B107" s="36"/>
      <c r="C107" s="24" t="s">
        <v>104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 x14ac:dyDescent="0.2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 x14ac:dyDescent="0.2">
      <c r="A109" s="35"/>
      <c r="B109" s="36"/>
      <c r="C109" s="30" t="s">
        <v>16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 x14ac:dyDescent="0.2">
      <c r="A110" s="35"/>
      <c r="B110" s="36"/>
      <c r="C110" s="37"/>
      <c r="D110" s="37"/>
      <c r="E110" s="290" t="str">
        <f>E7</f>
        <v>Tenisové kurty pro sportovní gymnázium</v>
      </c>
      <c r="F110" s="291"/>
      <c r="G110" s="291"/>
      <c r="H110" s="291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 x14ac:dyDescent="0.2">
      <c r="A111" s="35"/>
      <c r="B111" s="36"/>
      <c r="C111" s="30" t="s">
        <v>93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 x14ac:dyDescent="0.2">
      <c r="A112" s="35"/>
      <c r="B112" s="36"/>
      <c r="C112" s="37"/>
      <c r="D112" s="37"/>
      <c r="E112" s="259" t="str">
        <f>E9</f>
        <v>01 - Demolice a asanace</v>
      </c>
      <c r="F112" s="289"/>
      <c r="G112" s="289"/>
      <c r="H112" s="289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 x14ac:dyDescent="0.2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 x14ac:dyDescent="0.2">
      <c r="A114" s="35"/>
      <c r="B114" s="36"/>
      <c r="C114" s="30" t="s">
        <v>20</v>
      </c>
      <c r="D114" s="37"/>
      <c r="E114" s="37"/>
      <c r="F114" s="28" t="str">
        <f>F12</f>
        <v>Areál SOUE Plzeň</v>
      </c>
      <c r="G114" s="37"/>
      <c r="H114" s="37"/>
      <c r="I114" s="30" t="s">
        <v>22</v>
      </c>
      <c r="J114" s="67" t="str">
        <f>IF(J12="","",J12)</f>
        <v>20. 9. 2021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 x14ac:dyDescent="0.2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 x14ac:dyDescent="0.2">
      <c r="A116" s="35"/>
      <c r="B116" s="36"/>
      <c r="C116" s="30" t="s">
        <v>24</v>
      </c>
      <c r="D116" s="37"/>
      <c r="E116" s="37"/>
      <c r="F116" s="28" t="str">
        <f>E15</f>
        <v>Střední odborné učeličtě elektrotechnické</v>
      </c>
      <c r="G116" s="37"/>
      <c r="H116" s="37"/>
      <c r="I116" s="30" t="s">
        <v>31</v>
      </c>
      <c r="J116" s="33" t="str">
        <f>E21</f>
        <v>CZGDA s.r.o.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 x14ac:dyDescent="0.2">
      <c r="A117" s="35"/>
      <c r="B117" s="36"/>
      <c r="C117" s="30" t="s">
        <v>29</v>
      </c>
      <c r="D117" s="37"/>
      <c r="E117" s="37"/>
      <c r="F117" s="28" t="str">
        <f>IF(E18="","",E18)</f>
        <v>Vyplň údaj</v>
      </c>
      <c r="G117" s="37"/>
      <c r="H117" s="37"/>
      <c r="I117" s="30" t="s">
        <v>35</v>
      </c>
      <c r="J117" s="33" t="str">
        <f>E24</f>
        <v xml:space="preserve"> 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35" customHeight="1" x14ac:dyDescent="0.2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1" customFormat="1" ht="29.25" customHeight="1" x14ac:dyDescent="0.2">
      <c r="A119" s="160"/>
      <c r="B119" s="161"/>
      <c r="C119" s="162" t="s">
        <v>105</v>
      </c>
      <c r="D119" s="163" t="s">
        <v>63</v>
      </c>
      <c r="E119" s="163" t="s">
        <v>59</v>
      </c>
      <c r="F119" s="163" t="s">
        <v>60</v>
      </c>
      <c r="G119" s="163" t="s">
        <v>106</v>
      </c>
      <c r="H119" s="163" t="s">
        <v>107</v>
      </c>
      <c r="I119" s="163" t="s">
        <v>108</v>
      </c>
      <c r="J119" s="163" t="s">
        <v>97</v>
      </c>
      <c r="K119" s="164" t="s">
        <v>109</v>
      </c>
      <c r="L119" s="165"/>
      <c r="M119" s="76" t="s">
        <v>1</v>
      </c>
      <c r="N119" s="77" t="s">
        <v>42</v>
      </c>
      <c r="O119" s="77" t="s">
        <v>110</v>
      </c>
      <c r="P119" s="77" t="s">
        <v>111</v>
      </c>
      <c r="Q119" s="77" t="s">
        <v>112</v>
      </c>
      <c r="R119" s="77" t="s">
        <v>113</v>
      </c>
      <c r="S119" s="77" t="s">
        <v>114</v>
      </c>
      <c r="T119" s="77" t="s">
        <v>115</v>
      </c>
      <c r="U119" s="78" t="s">
        <v>116</v>
      </c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/>
    </row>
    <row r="120" spans="1:65" s="2" customFormat="1" ht="22.9" customHeight="1" x14ac:dyDescent="0.25">
      <c r="A120" s="35"/>
      <c r="B120" s="36"/>
      <c r="C120" s="83" t="s">
        <v>117</v>
      </c>
      <c r="D120" s="37"/>
      <c r="E120" s="37"/>
      <c r="F120" s="37"/>
      <c r="G120" s="37"/>
      <c r="H120" s="37"/>
      <c r="I120" s="37"/>
      <c r="J120" s="166">
        <f>BK120</f>
        <v>0</v>
      </c>
      <c r="K120" s="37"/>
      <c r="L120" s="40"/>
      <c r="M120" s="79"/>
      <c r="N120" s="167"/>
      <c r="O120" s="80"/>
      <c r="P120" s="168">
        <f>P121</f>
        <v>0</v>
      </c>
      <c r="Q120" s="80"/>
      <c r="R120" s="168">
        <f>R121</f>
        <v>0</v>
      </c>
      <c r="S120" s="80"/>
      <c r="T120" s="168">
        <f>T121</f>
        <v>0</v>
      </c>
      <c r="U120" s="81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77</v>
      </c>
      <c r="AU120" s="18" t="s">
        <v>99</v>
      </c>
      <c r="BK120" s="169">
        <f>BK121</f>
        <v>0</v>
      </c>
    </row>
    <row r="121" spans="1:65" s="12" customFormat="1" ht="25.9" customHeight="1" x14ac:dyDescent="0.2">
      <c r="B121" s="170"/>
      <c r="C121" s="171"/>
      <c r="D121" s="172" t="s">
        <v>77</v>
      </c>
      <c r="E121" s="173" t="s">
        <v>118</v>
      </c>
      <c r="F121" s="173" t="s">
        <v>119</v>
      </c>
      <c r="G121" s="171"/>
      <c r="H121" s="171"/>
      <c r="I121" s="174"/>
      <c r="J121" s="175">
        <f>BK121</f>
        <v>0</v>
      </c>
      <c r="K121" s="171"/>
      <c r="L121" s="176"/>
      <c r="M121" s="177"/>
      <c r="N121" s="178"/>
      <c r="O121" s="178"/>
      <c r="P121" s="179">
        <f>P122+P155+P160</f>
        <v>0</v>
      </c>
      <c r="Q121" s="178"/>
      <c r="R121" s="179">
        <f>R122+R155+R160</f>
        <v>0</v>
      </c>
      <c r="S121" s="178"/>
      <c r="T121" s="179">
        <f>T122+T155+T160</f>
        <v>0</v>
      </c>
      <c r="U121" s="180"/>
      <c r="AR121" s="181" t="s">
        <v>86</v>
      </c>
      <c r="AT121" s="182" t="s">
        <v>77</v>
      </c>
      <c r="AU121" s="182" t="s">
        <v>78</v>
      </c>
      <c r="AY121" s="181" t="s">
        <v>120</v>
      </c>
      <c r="BK121" s="183">
        <f>BK122+BK155+BK160</f>
        <v>0</v>
      </c>
    </row>
    <row r="122" spans="1:65" s="12" customFormat="1" ht="22.9" customHeight="1" x14ac:dyDescent="0.2">
      <c r="B122" s="170"/>
      <c r="C122" s="171"/>
      <c r="D122" s="172" t="s">
        <v>77</v>
      </c>
      <c r="E122" s="184" t="s">
        <v>86</v>
      </c>
      <c r="F122" s="184" t="s">
        <v>121</v>
      </c>
      <c r="G122" s="171"/>
      <c r="H122" s="171"/>
      <c r="I122" s="174"/>
      <c r="J122" s="185">
        <f>BK122</f>
        <v>0</v>
      </c>
      <c r="K122" s="171"/>
      <c r="L122" s="176"/>
      <c r="M122" s="177"/>
      <c r="N122" s="178"/>
      <c r="O122" s="178"/>
      <c r="P122" s="179">
        <f>SUM(P123:P154)</f>
        <v>0</v>
      </c>
      <c r="Q122" s="178"/>
      <c r="R122" s="179">
        <f>SUM(R123:R154)</f>
        <v>0</v>
      </c>
      <c r="S122" s="178"/>
      <c r="T122" s="179">
        <f>SUM(T123:T154)</f>
        <v>0</v>
      </c>
      <c r="U122" s="180"/>
      <c r="AR122" s="181" t="s">
        <v>86</v>
      </c>
      <c r="AT122" s="182" t="s">
        <v>77</v>
      </c>
      <c r="AU122" s="182" t="s">
        <v>86</v>
      </c>
      <c r="AY122" s="181" t="s">
        <v>120</v>
      </c>
      <c r="BK122" s="183">
        <f>SUM(BK123:BK154)</f>
        <v>0</v>
      </c>
    </row>
    <row r="123" spans="1:65" s="2" customFormat="1" ht="24" x14ac:dyDescent="0.2">
      <c r="A123" s="35"/>
      <c r="B123" s="36"/>
      <c r="C123" s="186" t="s">
        <v>86</v>
      </c>
      <c r="D123" s="186" t="s">
        <v>122</v>
      </c>
      <c r="E123" s="187" t="s">
        <v>123</v>
      </c>
      <c r="F123" s="188" t="s">
        <v>124</v>
      </c>
      <c r="G123" s="189" t="s">
        <v>125</v>
      </c>
      <c r="H123" s="190">
        <v>33.765000000000001</v>
      </c>
      <c r="I123" s="191"/>
      <c r="J123" s="192">
        <f>ROUND(I123*H123,2)</f>
        <v>0</v>
      </c>
      <c r="K123" s="188" t="s">
        <v>1</v>
      </c>
      <c r="L123" s="40"/>
      <c r="M123" s="193" t="s">
        <v>1</v>
      </c>
      <c r="N123" s="194" t="s">
        <v>43</v>
      </c>
      <c r="O123" s="72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5">
        <f>S123*H123</f>
        <v>0</v>
      </c>
      <c r="U123" s="196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7" t="s">
        <v>126</v>
      </c>
      <c r="AT123" s="197" t="s">
        <v>122</v>
      </c>
      <c r="AU123" s="197" t="s">
        <v>88</v>
      </c>
      <c r="AY123" s="18" t="s">
        <v>120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8" t="s">
        <v>86</v>
      </c>
      <c r="BK123" s="198">
        <f>ROUND(I123*H123,2)</f>
        <v>0</v>
      </c>
      <c r="BL123" s="18" t="s">
        <v>126</v>
      </c>
      <c r="BM123" s="197" t="s">
        <v>127</v>
      </c>
    </row>
    <row r="124" spans="1:65" s="13" customFormat="1" x14ac:dyDescent="0.2">
      <c r="B124" s="199"/>
      <c r="C124" s="200"/>
      <c r="D124" s="201" t="s">
        <v>128</v>
      </c>
      <c r="E124" s="202" t="s">
        <v>1</v>
      </c>
      <c r="F124" s="203" t="s">
        <v>129</v>
      </c>
      <c r="G124" s="200"/>
      <c r="H124" s="202" t="s">
        <v>1</v>
      </c>
      <c r="I124" s="204"/>
      <c r="J124" s="200"/>
      <c r="K124" s="200"/>
      <c r="L124" s="205"/>
      <c r="M124" s="206"/>
      <c r="N124" s="207"/>
      <c r="O124" s="207"/>
      <c r="P124" s="207"/>
      <c r="Q124" s="207"/>
      <c r="R124" s="207"/>
      <c r="S124" s="207"/>
      <c r="T124" s="207"/>
      <c r="U124" s="208"/>
      <c r="AT124" s="209" t="s">
        <v>128</v>
      </c>
      <c r="AU124" s="209" t="s">
        <v>88</v>
      </c>
      <c r="AV124" s="13" t="s">
        <v>86</v>
      </c>
      <c r="AW124" s="13" t="s">
        <v>34</v>
      </c>
      <c r="AX124" s="13" t="s">
        <v>78</v>
      </c>
      <c r="AY124" s="209" t="s">
        <v>120</v>
      </c>
    </row>
    <row r="125" spans="1:65" s="13" customFormat="1" x14ac:dyDescent="0.2">
      <c r="B125" s="199"/>
      <c r="C125" s="200"/>
      <c r="D125" s="201" t="s">
        <v>128</v>
      </c>
      <c r="E125" s="202" t="s">
        <v>1</v>
      </c>
      <c r="F125" s="203" t="s">
        <v>130</v>
      </c>
      <c r="G125" s="200"/>
      <c r="H125" s="202" t="s">
        <v>1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7"/>
      <c r="U125" s="208"/>
      <c r="AT125" s="209" t="s">
        <v>128</v>
      </c>
      <c r="AU125" s="209" t="s">
        <v>88</v>
      </c>
      <c r="AV125" s="13" t="s">
        <v>86</v>
      </c>
      <c r="AW125" s="13" t="s">
        <v>34</v>
      </c>
      <c r="AX125" s="13" t="s">
        <v>78</v>
      </c>
      <c r="AY125" s="209" t="s">
        <v>120</v>
      </c>
    </row>
    <row r="126" spans="1:65" s="14" customFormat="1" x14ac:dyDescent="0.2">
      <c r="B126" s="210"/>
      <c r="C126" s="211"/>
      <c r="D126" s="201" t="s">
        <v>128</v>
      </c>
      <c r="E126" s="212" t="s">
        <v>1</v>
      </c>
      <c r="F126" s="213" t="s">
        <v>131</v>
      </c>
      <c r="G126" s="211"/>
      <c r="H126" s="214">
        <v>23.765000000000001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8"/>
      <c r="U126" s="219"/>
      <c r="AT126" s="220" t="s">
        <v>128</v>
      </c>
      <c r="AU126" s="220" t="s">
        <v>88</v>
      </c>
      <c r="AV126" s="14" t="s">
        <v>88</v>
      </c>
      <c r="AW126" s="14" t="s">
        <v>34</v>
      </c>
      <c r="AX126" s="14" t="s">
        <v>78</v>
      </c>
      <c r="AY126" s="220" t="s">
        <v>120</v>
      </c>
    </row>
    <row r="127" spans="1:65" s="13" customFormat="1" x14ac:dyDescent="0.2">
      <c r="B127" s="199"/>
      <c r="C127" s="200"/>
      <c r="D127" s="201" t="s">
        <v>128</v>
      </c>
      <c r="E127" s="202" t="s">
        <v>1</v>
      </c>
      <c r="F127" s="203" t="s">
        <v>132</v>
      </c>
      <c r="G127" s="200"/>
      <c r="H127" s="202" t="s">
        <v>1</v>
      </c>
      <c r="I127" s="204"/>
      <c r="J127" s="200"/>
      <c r="K127" s="200"/>
      <c r="L127" s="205"/>
      <c r="M127" s="206"/>
      <c r="N127" s="207"/>
      <c r="O127" s="207"/>
      <c r="P127" s="207"/>
      <c r="Q127" s="207"/>
      <c r="R127" s="207"/>
      <c r="S127" s="207"/>
      <c r="T127" s="207"/>
      <c r="U127" s="208"/>
      <c r="AT127" s="209" t="s">
        <v>128</v>
      </c>
      <c r="AU127" s="209" t="s">
        <v>88</v>
      </c>
      <c r="AV127" s="13" t="s">
        <v>86</v>
      </c>
      <c r="AW127" s="13" t="s">
        <v>34</v>
      </c>
      <c r="AX127" s="13" t="s">
        <v>78</v>
      </c>
      <c r="AY127" s="209" t="s">
        <v>120</v>
      </c>
    </row>
    <row r="128" spans="1:65" s="14" customFormat="1" x14ac:dyDescent="0.2">
      <c r="B128" s="210"/>
      <c r="C128" s="211"/>
      <c r="D128" s="201" t="s">
        <v>128</v>
      </c>
      <c r="E128" s="212" t="s">
        <v>1</v>
      </c>
      <c r="F128" s="213" t="s">
        <v>133</v>
      </c>
      <c r="G128" s="211"/>
      <c r="H128" s="214">
        <v>10</v>
      </c>
      <c r="I128" s="215"/>
      <c r="J128" s="211"/>
      <c r="K128" s="211"/>
      <c r="L128" s="216"/>
      <c r="M128" s="217"/>
      <c r="N128" s="218"/>
      <c r="O128" s="218"/>
      <c r="P128" s="218"/>
      <c r="Q128" s="218"/>
      <c r="R128" s="218"/>
      <c r="S128" s="218"/>
      <c r="T128" s="218"/>
      <c r="U128" s="219"/>
      <c r="AT128" s="220" t="s">
        <v>128</v>
      </c>
      <c r="AU128" s="220" t="s">
        <v>88</v>
      </c>
      <c r="AV128" s="14" t="s">
        <v>88</v>
      </c>
      <c r="AW128" s="14" t="s">
        <v>34</v>
      </c>
      <c r="AX128" s="14" t="s">
        <v>78</v>
      </c>
      <c r="AY128" s="220" t="s">
        <v>120</v>
      </c>
    </row>
    <row r="129" spans="1:65" s="15" customFormat="1" x14ac:dyDescent="0.2">
      <c r="B129" s="221"/>
      <c r="C129" s="222"/>
      <c r="D129" s="201" t="s">
        <v>128</v>
      </c>
      <c r="E129" s="223" t="s">
        <v>1</v>
      </c>
      <c r="F129" s="224" t="s">
        <v>134</v>
      </c>
      <c r="G129" s="222"/>
      <c r="H129" s="225">
        <v>33.765000000000001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29"/>
      <c r="U129" s="230"/>
      <c r="AT129" s="231" t="s">
        <v>128</v>
      </c>
      <c r="AU129" s="231" t="s">
        <v>88</v>
      </c>
      <c r="AV129" s="15" t="s">
        <v>126</v>
      </c>
      <c r="AW129" s="15" t="s">
        <v>34</v>
      </c>
      <c r="AX129" s="15" t="s">
        <v>86</v>
      </c>
      <c r="AY129" s="231" t="s">
        <v>120</v>
      </c>
    </row>
    <row r="130" spans="1:65" s="2" customFormat="1" ht="16.5" customHeight="1" x14ac:dyDescent="0.2">
      <c r="A130" s="35"/>
      <c r="B130" s="36"/>
      <c r="C130" s="186" t="s">
        <v>88</v>
      </c>
      <c r="D130" s="186" t="s">
        <v>122</v>
      </c>
      <c r="E130" s="187" t="s">
        <v>135</v>
      </c>
      <c r="F130" s="188" t="s">
        <v>136</v>
      </c>
      <c r="G130" s="189" t="s">
        <v>125</v>
      </c>
      <c r="H130" s="190">
        <v>33.765000000000001</v>
      </c>
      <c r="I130" s="191"/>
      <c r="J130" s="192">
        <f>ROUND(I130*H130,2)</f>
        <v>0</v>
      </c>
      <c r="K130" s="188" t="s">
        <v>1</v>
      </c>
      <c r="L130" s="40"/>
      <c r="M130" s="193" t="s">
        <v>1</v>
      </c>
      <c r="N130" s="194" t="s">
        <v>43</v>
      </c>
      <c r="O130" s="72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5">
        <f>S130*H130</f>
        <v>0</v>
      </c>
      <c r="U130" s="196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7" t="s">
        <v>126</v>
      </c>
      <c r="AT130" s="197" t="s">
        <v>122</v>
      </c>
      <c r="AU130" s="197" t="s">
        <v>88</v>
      </c>
      <c r="AY130" s="18" t="s">
        <v>120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8" t="s">
        <v>86</v>
      </c>
      <c r="BK130" s="198">
        <f>ROUND(I130*H130,2)</f>
        <v>0</v>
      </c>
      <c r="BL130" s="18" t="s">
        <v>126</v>
      </c>
      <c r="BM130" s="197" t="s">
        <v>137</v>
      </c>
    </row>
    <row r="131" spans="1:65" s="13" customFormat="1" x14ac:dyDescent="0.2">
      <c r="B131" s="199"/>
      <c r="C131" s="200"/>
      <c r="D131" s="201" t="s">
        <v>128</v>
      </c>
      <c r="E131" s="202" t="s">
        <v>1</v>
      </c>
      <c r="F131" s="203" t="s">
        <v>138</v>
      </c>
      <c r="G131" s="200"/>
      <c r="H131" s="202" t="s">
        <v>1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7"/>
      <c r="U131" s="208"/>
      <c r="AT131" s="209" t="s">
        <v>128</v>
      </c>
      <c r="AU131" s="209" t="s">
        <v>88</v>
      </c>
      <c r="AV131" s="13" t="s">
        <v>86</v>
      </c>
      <c r="AW131" s="13" t="s">
        <v>34</v>
      </c>
      <c r="AX131" s="13" t="s">
        <v>78</v>
      </c>
      <c r="AY131" s="209" t="s">
        <v>120</v>
      </c>
    </row>
    <row r="132" spans="1:65" s="13" customFormat="1" x14ac:dyDescent="0.2">
      <c r="B132" s="199"/>
      <c r="C132" s="200"/>
      <c r="D132" s="201" t="s">
        <v>128</v>
      </c>
      <c r="E132" s="202" t="s">
        <v>1</v>
      </c>
      <c r="F132" s="203" t="s">
        <v>130</v>
      </c>
      <c r="G132" s="200"/>
      <c r="H132" s="202" t="s">
        <v>1</v>
      </c>
      <c r="I132" s="204"/>
      <c r="J132" s="200"/>
      <c r="K132" s="200"/>
      <c r="L132" s="205"/>
      <c r="M132" s="206"/>
      <c r="N132" s="207"/>
      <c r="O132" s="207"/>
      <c r="P132" s="207"/>
      <c r="Q132" s="207"/>
      <c r="R132" s="207"/>
      <c r="S132" s="207"/>
      <c r="T132" s="207"/>
      <c r="U132" s="208"/>
      <c r="AT132" s="209" t="s">
        <v>128</v>
      </c>
      <c r="AU132" s="209" t="s">
        <v>88</v>
      </c>
      <c r="AV132" s="13" t="s">
        <v>86</v>
      </c>
      <c r="AW132" s="13" t="s">
        <v>34</v>
      </c>
      <c r="AX132" s="13" t="s">
        <v>78</v>
      </c>
      <c r="AY132" s="209" t="s">
        <v>120</v>
      </c>
    </row>
    <row r="133" spans="1:65" s="14" customFormat="1" x14ac:dyDescent="0.2">
      <c r="B133" s="210"/>
      <c r="C133" s="211"/>
      <c r="D133" s="201" t="s">
        <v>128</v>
      </c>
      <c r="E133" s="212" t="s">
        <v>1</v>
      </c>
      <c r="F133" s="213" t="s">
        <v>131</v>
      </c>
      <c r="G133" s="211"/>
      <c r="H133" s="214">
        <v>23.765000000000001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8"/>
      <c r="U133" s="219"/>
      <c r="AT133" s="220" t="s">
        <v>128</v>
      </c>
      <c r="AU133" s="220" t="s">
        <v>88</v>
      </c>
      <c r="AV133" s="14" t="s">
        <v>88</v>
      </c>
      <c r="AW133" s="14" t="s">
        <v>34</v>
      </c>
      <c r="AX133" s="14" t="s">
        <v>78</v>
      </c>
      <c r="AY133" s="220" t="s">
        <v>120</v>
      </c>
    </row>
    <row r="134" spans="1:65" s="13" customFormat="1" x14ac:dyDescent="0.2">
      <c r="B134" s="199"/>
      <c r="C134" s="200"/>
      <c r="D134" s="201" t="s">
        <v>128</v>
      </c>
      <c r="E134" s="202" t="s">
        <v>1</v>
      </c>
      <c r="F134" s="203" t="s">
        <v>132</v>
      </c>
      <c r="G134" s="200"/>
      <c r="H134" s="202" t="s">
        <v>1</v>
      </c>
      <c r="I134" s="204"/>
      <c r="J134" s="200"/>
      <c r="K134" s="200"/>
      <c r="L134" s="205"/>
      <c r="M134" s="206"/>
      <c r="N134" s="207"/>
      <c r="O134" s="207"/>
      <c r="P134" s="207"/>
      <c r="Q134" s="207"/>
      <c r="R134" s="207"/>
      <c r="S134" s="207"/>
      <c r="T134" s="207"/>
      <c r="U134" s="208"/>
      <c r="AT134" s="209" t="s">
        <v>128</v>
      </c>
      <c r="AU134" s="209" t="s">
        <v>88</v>
      </c>
      <c r="AV134" s="13" t="s">
        <v>86</v>
      </c>
      <c r="AW134" s="13" t="s">
        <v>34</v>
      </c>
      <c r="AX134" s="13" t="s">
        <v>78</v>
      </c>
      <c r="AY134" s="209" t="s">
        <v>120</v>
      </c>
    </row>
    <row r="135" spans="1:65" s="14" customFormat="1" x14ac:dyDescent="0.2">
      <c r="B135" s="210"/>
      <c r="C135" s="211"/>
      <c r="D135" s="201" t="s">
        <v>128</v>
      </c>
      <c r="E135" s="212" t="s">
        <v>1</v>
      </c>
      <c r="F135" s="213" t="s">
        <v>133</v>
      </c>
      <c r="G135" s="211"/>
      <c r="H135" s="214">
        <v>10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8"/>
      <c r="U135" s="219"/>
      <c r="AT135" s="220" t="s">
        <v>128</v>
      </c>
      <c r="AU135" s="220" t="s">
        <v>88</v>
      </c>
      <c r="AV135" s="14" t="s">
        <v>88</v>
      </c>
      <c r="AW135" s="14" t="s">
        <v>34</v>
      </c>
      <c r="AX135" s="14" t="s">
        <v>78</v>
      </c>
      <c r="AY135" s="220" t="s">
        <v>120</v>
      </c>
    </row>
    <row r="136" spans="1:65" s="15" customFormat="1" x14ac:dyDescent="0.2">
      <c r="B136" s="221"/>
      <c r="C136" s="222"/>
      <c r="D136" s="201" t="s">
        <v>128</v>
      </c>
      <c r="E136" s="223" t="s">
        <v>1</v>
      </c>
      <c r="F136" s="224" t="s">
        <v>134</v>
      </c>
      <c r="G136" s="222"/>
      <c r="H136" s="225">
        <v>33.765000000000001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29"/>
      <c r="U136" s="230"/>
      <c r="AT136" s="231" t="s">
        <v>128</v>
      </c>
      <c r="AU136" s="231" t="s">
        <v>88</v>
      </c>
      <c r="AV136" s="15" t="s">
        <v>126</v>
      </c>
      <c r="AW136" s="15" t="s">
        <v>34</v>
      </c>
      <c r="AX136" s="15" t="s">
        <v>86</v>
      </c>
      <c r="AY136" s="231" t="s">
        <v>120</v>
      </c>
    </row>
    <row r="137" spans="1:65" s="2" customFormat="1" ht="24" x14ac:dyDescent="0.2">
      <c r="A137" s="35"/>
      <c r="B137" s="36"/>
      <c r="C137" s="186" t="s">
        <v>139</v>
      </c>
      <c r="D137" s="186" t="s">
        <v>122</v>
      </c>
      <c r="E137" s="187" t="s">
        <v>140</v>
      </c>
      <c r="F137" s="188" t="s">
        <v>141</v>
      </c>
      <c r="G137" s="189" t="s">
        <v>125</v>
      </c>
      <c r="H137" s="190">
        <v>1313.2349999999999</v>
      </c>
      <c r="I137" s="191"/>
      <c r="J137" s="192">
        <f>ROUND(I137*H137,2)</f>
        <v>0</v>
      </c>
      <c r="K137" s="188" t="s">
        <v>1</v>
      </c>
      <c r="L137" s="40"/>
      <c r="M137" s="193" t="s">
        <v>1</v>
      </c>
      <c r="N137" s="194" t="s">
        <v>43</v>
      </c>
      <c r="O137" s="72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5">
        <f>S137*H137</f>
        <v>0</v>
      </c>
      <c r="U137" s="196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7" t="s">
        <v>126</v>
      </c>
      <c r="AT137" s="197" t="s">
        <v>122</v>
      </c>
      <c r="AU137" s="197" t="s">
        <v>88</v>
      </c>
      <c r="AY137" s="18" t="s">
        <v>120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8" t="s">
        <v>86</v>
      </c>
      <c r="BK137" s="198">
        <f>ROUND(I137*H137,2)</f>
        <v>0</v>
      </c>
      <c r="BL137" s="18" t="s">
        <v>126</v>
      </c>
      <c r="BM137" s="197" t="s">
        <v>142</v>
      </c>
    </row>
    <row r="138" spans="1:65" s="13" customFormat="1" x14ac:dyDescent="0.2">
      <c r="B138" s="199"/>
      <c r="C138" s="200"/>
      <c r="D138" s="201" t="s">
        <v>128</v>
      </c>
      <c r="E138" s="202" t="s">
        <v>1</v>
      </c>
      <c r="F138" s="203" t="s">
        <v>129</v>
      </c>
      <c r="G138" s="200"/>
      <c r="H138" s="202" t="s">
        <v>1</v>
      </c>
      <c r="I138" s="204"/>
      <c r="J138" s="200"/>
      <c r="K138" s="200"/>
      <c r="L138" s="205"/>
      <c r="M138" s="206"/>
      <c r="N138" s="207"/>
      <c r="O138" s="207"/>
      <c r="P138" s="207"/>
      <c r="Q138" s="207"/>
      <c r="R138" s="207"/>
      <c r="S138" s="207"/>
      <c r="T138" s="207"/>
      <c r="U138" s="208"/>
      <c r="AT138" s="209" t="s">
        <v>128</v>
      </c>
      <c r="AU138" s="209" t="s">
        <v>88</v>
      </c>
      <c r="AV138" s="13" t="s">
        <v>86</v>
      </c>
      <c r="AW138" s="13" t="s">
        <v>34</v>
      </c>
      <c r="AX138" s="13" t="s">
        <v>78</v>
      </c>
      <c r="AY138" s="209" t="s">
        <v>120</v>
      </c>
    </row>
    <row r="139" spans="1:65" s="14" customFormat="1" x14ac:dyDescent="0.2">
      <c r="B139" s="210"/>
      <c r="C139" s="211"/>
      <c r="D139" s="201" t="s">
        <v>128</v>
      </c>
      <c r="E139" s="212" t="s">
        <v>1</v>
      </c>
      <c r="F139" s="213" t="s">
        <v>143</v>
      </c>
      <c r="G139" s="211"/>
      <c r="H139" s="214">
        <v>1347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8"/>
      <c r="U139" s="219"/>
      <c r="AT139" s="220" t="s">
        <v>128</v>
      </c>
      <c r="AU139" s="220" t="s">
        <v>88</v>
      </c>
      <c r="AV139" s="14" t="s">
        <v>88</v>
      </c>
      <c r="AW139" s="14" t="s">
        <v>34</v>
      </c>
      <c r="AX139" s="14" t="s">
        <v>78</v>
      </c>
      <c r="AY139" s="220" t="s">
        <v>120</v>
      </c>
    </row>
    <row r="140" spans="1:65" s="16" customFormat="1" x14ac:dyDescent="0.2">
      <c r="B140" s="232"/>
      <c r="C140" s="233"/>
      <c r="D140" s="201" t="s">
        <v>128</v>
      </c>
      <c r="E140" s="234" t="s">
        <v>1</v>
      </c>
      <c r="F140" s="235" t="s">
        <v>144</v>
      </c>
      <c r="G140" s="233"/>
      <c r="H140" s="236">
        <v>1347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0"/>
      <c r="U140" s="241"/>
      <c r="AT140" s="242" t="s">
        <v>128</v>
      </c>
      <c r="AU140" s="242" t="s">
        <v>88</v>
      </c>
      <c r="AV140" s="16" t="s">
        <v>139</v>
      </c>
      <c r="AW140" s="16" t="s">
        <v>34</v>
      </c>
      <c r="AX140" s="16" t="s">
        <v>78</v>
      </c>
      <c r="AY140" s="242" t="s">
        <v>120</v>
      </c>
    </row>
    <row r="141" spans="1:65" s="13" customFormat="1" x14ac:dyDescent="0.2">
      <c r="B141" s="199"/>
      <c r="C141" s="200"/>
      <c r="D141" s="201" t="s">
        <v>128</v>
      </c>
      <c r="E141" s="202" t="s">
        <v>1</v>
      </c>
      <c r="F141" s="203" t="s">
        <v>145</v>
      </c>
      <c r="G141" s="200"/>
      <c r="H141" s="202" t="s">
        <v>1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7"/>
      <c r="U141" s="208"/>
      <c r="AT141" s="209" t="s">
        <v>128</v>
      </c>
      <c r="AU141" s="209" t="s">
        <v>88</v>
      </c>
      <c r="AV141" s="13" t="s">
        <v>86</v>
      </c>
      <c r="AW141" s="13" t="s">
        <v>34</v>
      </c>
      <c r="AX141" s="13" t="s">
        <v>78</v>
      </c>
      <c r="AY141" s="209" t="s">
        <v>120</v>
      </c>
    </row>
    <row r="142" spans="1:65" s="14" customFormat="1" x14ac:dyDescent="0.2">
      <c r="B142" s="210"/>
      <c r="C142" s="211"/>
      <c r="D142" s="201" t="s">
        <v>128</v>
      </c>
      <c r="E142" s="212" t="s">
        <v>1</v>
      </c>
      <c r="F142" s="213" t="s">
        <v>146</v>
      </c>
      <c r="G142" s="211"/>
      <c r="H142" s="214">
        <v>-23.765000000000001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8"/>
      <c r="U142" s="219"/>
      <c r="AT142" s="220" t="s">
        <v>128</v>
      </c>
      <c r="AU142" s="220" t="s">
        <v>88</v>
      </c>
      <c r="AV142" s="14" t="s">
        <v>88</v>
      </c>
      <c r="AW142" s="14" t="s">
        <v>34</v>
      </c>
      <c r="AX142" s="14" t="s">
        <v>78</v>
      </c>
      <c r="AY142" s="220" t="s">
        <v>120</v>
      </c>
    </row>
    <row r="143" spans="1:65" s="13" customFormat="1" ht="22.5" x14ac:dyDescent="0.2">
      <c r="B143" s="199"/>
      <c r="C143" s="200"/>
      <c r="D143" s="201" t="s">
        <v>128</v>
      </c>
      <c r="E143" s="202" t="s">
        <v>1</v>
      </c>
      <c r="F143" s="203" t="s">
        <v>147</v>
      </c>
      <c r="G143" s="200"/>
      <c r="H143" s="202" t="s">
        <v>1</v>
      </c>
      <c r="I143" s="204"/>
      <c r="J143" s="200"/>
      <c r="K143" s="200"/>
      <c r="L143" s="205"/>
      <c r="M143" s="206"/>
      <c r="N143" s="207"/>
      <c r="O143" s="207"/>
      <c r="P143" s="207"/>
      <c r="Q143" s="207"/>
      <c r="R143" s="207"/>
      <c r="S143" s="207"/>
      <c r="T143" s="207"/>
      <c r="U143" s="208"/>
      <c r="AT143" s="209" t="s">
        <v>128</v>
      </c>
      <c r="AU143" s="209" t="s">
        <v>88</v>
      </c>
      <c r="AV143" s="13" t="s">
        <v>86</v>
      </c>
      <c r="AW143" s="13" t="s">
        <v>34</v>
      </c>
      <c r="AX143" s="13" t="s">
        <v>78</v>
      </c>
      <c r="AY143" s="209" t="s">
        <v>120</v>
      </c>
    </row>
    <row r="144" spans="1:65" s="14" customFormat="1" x14ac:dyDescent="0.2">
      <c r="B144" s="210"/>
      <c r="C144" s="211"/>
      <c r="D144" s="201" t="s">
        <v>128</v>
      </c>
      <c r="E144" s="212" t="s">
        <v>1</v>
      </c>
      <c r="F144" s="213" t="s">
        <v>148</v>
      </c>
      <c r="G144" s="211"/>
      <c r="H144" s="214">
        <v>-10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8"/>
      <c r="U144" s="219"/>
      <c r="AT144" s="220" t="s">
        <v>128</v>
      </c>
      <c r="AU144" s="220" t="s">
        <v>88</v>
      </c>
      <c r="AV144" s="14" t="s">
        <v>88</v>
      </c>
      <c r="AW144" s="14" t="s">
        <v>34</v>
      </c>
      <c r="AX144" s="14" t="s">
        <v>78</v>
      </c>
      <c r="AY144" s="220" t="s">
        <v>120</v>
      </c>
    </row>
    <row r="145" spans="1:65" s="15" customFormat="1" x14ac:dyDescent="0.2">
      <c r="B145" s="221"/>
      <c r="C145" s="222"/>
      <c r="D145" s="201" t="s">
        <v>128</v>
      </c>
      <c r="E145" s="223" t="s">
        <v>1</v>
      </c>
      <c r="F145" s="224" t="s">
        <v>134</v>
      </c>
      <c r="G145" s="222"/>
      <c r="H145" s="225">
        <v>1313.2349999999999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29"/>
      <c r="U145" s="230"/>
      <c r="AT145" s="231" t="s">
        <v>128</v>
      </c>
      <c r="AU145" s="231" t="s">
        <v>88</v>
      </c>
      <c r="AV145" s="15" t="s">
        <v>126</v>
      </c>
      <c r="AW145" s="15" t="s">
        <v>34</v>
      </c>
      <c r="AX145" s="15" t="s">
        <v>86</v>
      </c>
      <c r="AY145" s="231" t="s">
        <v>120</v>
      </c>
    </row>
    <row r="146" spans="1:65" s="2" customFormat="1" ht="24" x14ac:dyDescent="0.2">
      <c r="A146" s="35"/>
      <c r="B146" s="36"/>
      <c r="C146" s="186" t="s">
        <v>126</v>
      </c>
      <c r="D146" s="186" t="s">
        <v>122</v>
      </c>
      <c r="E146" s="187" t="s">
        <v>149</v>
      </c>
      <c r="F146" s="188" t="s">
        <v>150</v>
      </c>
      <c r="G146" s="189" t="s">
        <v>125</v>
      </c>
      <c r="H146" s="190">
        <v>1313.2349999999999</v>
      </c>
      <c r="I146" s="191"/>
      <c r="J146" s="192">
        <f>ROUND(I146*H146,2)</f>
        <v>0</v>
      </c>
      <c r="K146" s="188" t="s">
        <v>1</v>
      </c>
      <c r="L146" s="40"/>
      <c r="M146" s="193" t="s">
        <v>1</v>
      </c>
      <c r="N146" s="194" t="s">
        <v>43</v>
      </c>
      <c r="O146" s="72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5">
        <f>S146*H146</f>
        <v>0</v>
      </c>
      <c r="U146" s="196" t="s">
        <v>1</v>
      </c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7" t="s">
        <v>126</v>
      </c>
      <c r="AT146" s="197" t="s">
        <v>122</v>
      </c>
      <c r="AU146" s="197" t="s">
        <v>88</v>
      </c>
      <c r="AY146" s="18" t="s">
        <v>120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8" t="s">
        <v>86</v>
      </c>
      <c r="BK146" s="198">
        <f>ROUND(I146*H146,2)</f>
        <v>0</v>
      </c>
      <c r="BL146" s="18" t="s">
        <v>126</v>
      </c>
      <c r="BM146" s="197" t="s">
        <v>151</v>
      </c>
    </row>
    <row r="147" spans="1:65" s="13" customFormat="1" x14ac:dyDescent="0.2">
      <c r="B147" s="199"/>
      <c r="C147" s="200"/>
      <c r="D147" s="201" t="s">
        <v>128</v>
      </c>
      <c r="E147" s="202" t="s">
        <v>1</v>
      </c>
      <c r="F147" s="203" t="s">
        <v>138</v>
      </c>
      <c r="G147" s="200"/>
      <c r="H147" s="202" t="s">
        <v>1</v>
      </c>
      <c r="I147" s="204"/>
      <c r="J147" s="200"/>
      <c r="K147" s="200"/>
      <c r="L147" s="205"/>
      <c r="M147" s="206"/>
      <c r="N147" s="207"/>
      <c r="O147" s="207"/>
      <c r="P147" s="207"/>
      <c r="Q147" s="207"/>
      <c r="R147" s="207"/>
      <c r="S147" s="207"/>
      <c r="T147" s="207"/>
      <c r="U147" s="208"/>
      <c r="AT147" s="209" t="s">
        <v>128</v>
      </c>
      <c r="AU147" s="209" t="s">
        <v>88</v>
      </c>
      <c r="AV147" s="13" t="s">
        <v>86</v>
      </c>
      <c r="AW147" s="13" t="s">
        <v>34</v>
      </c>
      <c r="AX147" s="13" t="s">
        <v>78</v>
      </c>
      <c r="AY147" s="209" t="s">
        <v>120</v>
      </c>
    </row>
    <row r="148" spans="1:65" s="14" customFormat="1" x14ac:dyDescent="0.2">
      <c r="B148" s="210"/>
      <c r="C148" s="211"/>
      <c r="D148" s="201" t="s">
        <v>128</v>
      </c>
      <c r="E148" s="212" t="s">
        <v>1</v>
      </c>
      <c r="F148" s="213" t="s">
        <v>143</v>
      </c>
      <c r="G148" s="211"/>
      <c r="H148" s="214">
        <v>1347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8"/>
      <c r="U148" s="219"/>
      <c r="AT148" s="220" t="s">
        <v>128</v>
      </c>
      <c r="AU148" s="220" t="s">
        <v>88</v>
      </c>
      <c r="AV148" s="14" t="s">
        <v>88</v>
      </c>
      <c r="AW148" s="14" t="s">
        <v>34</v>
      </c>
      <c r="AX148" s="14" t="s">
        <v>78</v>
      </c>
      <c r="AY148" s="220" t="s">
        <v>120</v>
      </c>
    </row>
    <row r="149" spans="1:65" s="16" customFormat="1" x14ac:dyDescent="0.2">
      <c r="B149" s="232"/>
      <c r="C149" s="233"/>
      <c r="D149" s="201" t="s">
        <v>128</v>
      </c>
      <c r="E149" s="234" t="s">
        <v>1</v>
      </c>
      <c r="F149" s="235" t="s">
        <v>144</v>
      </c>
      <c r="G149" s="233"/>
      <c r="H149" s="236">
        <v>1347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0"/>
      <c r="U149" s="241"/>
      <c r="AT149" s="242" t="s">
        <v>128</v>
      </c>
      <c r="AU149" s="242" t="s">
        <v>88</v>
      </c>
      <c r="AV149" s="16" t="s">
        <v>139</v>
      </c>
      <c r="AW149" s="16" t="s">
        <v>34</v>
      </c>
      <c r="AX149" s="16" t="s">
        <v>78</v>
      </c>
      <c r="AY149" s="242" t="s">
        <v>120</v>
      </c>
    </row>
    <row r="150" spans="1:65" s="13" customFormat="1" x14ac:dyDescent="0.2">
      <c r="B150" s="199"/>
      <c r="C150" s="200"/>
      <c r="D150" s="201" t="s">
        <v>128</v>
      </c>
      <c r="E150" s="202" t="s">
        <v>1</v>
      </c>
      <c r="F150" s="203" t="s">
        <v>145</v>
      </c>
      <c r="G150" s="200"/>
      <c r="H150" s="202" t="s">
        <v>1</v>
      </c>
      <c r="I150" s="204"/>
      <c r="J150" s="200"/>
      <c r="K150" s="200"/>
      <c r="L150" s="205"/>
      <c r="M150" s="206"/>
      <c r="N150" s="207"/>
      <c r="O150" s="207"/>
      <c r="P150" s="207"/>
      <c r="Q150" s="207"/>
      <c r="R150" s="207"/>
      <c r="S150" s="207"/>
      <c r="T150" s="207"/>
      <c r="U150" s="208"/>
      <c r="AT150" s="209" t="s">
        <v>128</v>
      </c>
      <c r="AU150" s="209" t="s">
        <v>88</v>
      </c>
      <c r="AV150" s="13" t="s">
        <v>86</v>
      </c>
      <c r="AW150" s="13" t="s">
        <v>34</v>
      </c>
      <c r="AX150" s="13" t="s">
        <v>78</v>
      </c>
      <c r="AY150" s="209" t="s">
        <v>120</v>
      </c>
    </row>
    <row r="151" spans="1:65" s="14" customFormat="1" x14ac:dyDescent="0.2">
      <c r="B151" s="210"/>
      <c r="C151" s="211"/>
      <c r="D151" s="201" t="s">
        <v>128</v>
      </c>
      <c r="E151" s="212" t="s">
        <v>1</v>
      </c>
      <c r="F151" s="213" t="s">
        <v>146</v>
      </c>
      <c r="G151" s="211"/>
      <c r="H151" s="214">
        <v>-23.765000000000001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8"/>
      <c r="U151" s="219"/>
      <c r="AT151" s="220" t="s">
        <v>128</v>
      </c>
      <c r="AU151" s="220" t="s">
        <v>88</v>
      </c>
      <c r="AV151" s="14" t="s">
        <v>88</v>
      </c>
      <c r="AW151" s="14" t="s">
        <v>34</v>
      </c>
      <c r="AX151" s="14" t="s">
        <v>78</v>
      </c>
      <c r="AY151" s="220" t="s">
        <v>120</v>
      </c>
    </row>
    <row r="152" spans="1:65" s="13" customFormat="1" ht="22.5" x14ac:dyDescent="0.2">
      <c r="B152" s="199"/>
      <c r="C152" s="200"/>
      <c r="D152" s="201" t="s">
        <v>128</v>
      </c>
      <c r="E152" s="202" t="s">
        <v>1</v>
      </c>
      <c r="F152" s="203" t="s">
        <v>147</v>
      </c>
      <c r="G152" s="200"/>
      <c r="H152" s="202" t="s">
        <v>1</v>
      </c>
      <c r="I152" s="204"/>
      <c r="J152" s="200"/>
      <c r="K152" s="200"/>
      <c r="L152" s="205"/>
      <c r="M152" s="206"/>
      <c r="N152" s="207"/>
      <c r="O152" s="207"/>
      <c r="P152" s="207"/>
      <c r="Q152" s="207"/>
      <c r="R152" s="207"/>
      <c r="S152" s="207"/>
      <c r="T152" s="207"/>
      <c r="U152" s="208"/>
      <c r="AT152" s="209" t="s">
        <v>128</v>
      </c>
      <c r="AU152" s="209" t="s">
        <v>88</v>
      </c>
      <c r="AV152" s="13" t="s">
        <v>86</v>
      </c>
      <c r="AW152" s="13" t="s">
        <v>34</v>
      </c>
      <c r="AX152" s="13" t="s">
        <v>78</v>
      </c>
      <c r="AY152" s="209" t="s">
        <v>120</v>
      </c>
    </row>
    <row r="153" spans="1:65" s="14" customFormat="1" x14ac:dyDescent="0.2">
      <c r="B153" s="210"/>
      <c r="C153" s="211"/>
      <c r="D153" s="201" t="s">
        <v>128</v>
      </c>
      <c r="E153" s="212" t="s">
        <v>1</v>
      </c>
      <c r="F153" s="213" t="s">
        <v>148</v>
      </c>
      <c r="G153" s="211"/>
      <c r="H153" s="214">
        <v>-10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8"/>
      <c r="U153" s="219"/>
      <c r="AT153" s="220" t="s">
        <v>128</v>
      </c>
      <c r="AU153" s="220" t="s">
        <v>88</v>
      </c>
      <c r="AV153" s="14" t="s">
        <v>88</v>
      </c>
      <c r="AW153" s="14" t="s">
        <v>34</v>
      </c>
      <c r="AX153" s="14" t="s">
        <v>78</v>
      </c>
      <c r="AY153" s="220" t="s">
        <v>120</v>
      </c>
    </row>
    <row r="154" spans="1:65" s="15" customFormat="1" x14ac:dyDescent="0.2">
      <c r="B154" s="221"/>
      <c r="C154" s="222"/>
      <c r="D154" s="201" t="s">
        <v>128</v>
      </c>
      <c r="E154" s="223" t="s">
        <v>1</v>
      </c>
      <c r="F154" s="224" t="s">
        <v>134</v>
      </c>
      <c r="G154" s="222"/>
      <c r="H154" s="225">
        <v>1313.2349999999999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29"/>
      <c r="U154" s="230"/>
      <c r="AT154" s="231" t="s">
        <v>128</v>
      </c>
      <c r="AU154" s="231" t="s">
        <v>88</v>
      </c>
      <c r="AV154" s="15" t="s">
        <v>126</v>
      </c>
      <c r="AW154" s="15" t="s">
        <v>34</v>
      </c>
      <c r="AX154" s="15" t="s">
        <v>86</v>
      </c>
      <c r="AY154" s="231" t="s">
        <v>120</v>
      </c>
    </row>
    <row r="155" spans="1:65" s="12" customFormat="1" ht="22.9" customHeight="1" x14ac:dyDescent="0.2">
      <c r="B155" s="170"/>
      <c r="C155" s="171"/>
      <c r="D155" s="172" t="s">
        <v>77</v>
      </c>
      <c r="E155" s="184" t="s">
        <v>152</v>
      </c>
      <c r="F155" s="184" t="s">
        <v>153</v>
      </c>
      <c r="G155" s="171"/>
      <c r="H155" s="171"/>
      <c r="I155" s="174"/>
      <c r="J155" s="185">
        <f>BK155</f>
        <v>0</v>
      </c>
      <c r="K155" s="171"/>
      <c r="L155" s="176"/>
      <c r="M155" s="177"/>
      <c r="N155" s="178"/>
      <c r="O155" s="178"/>
      <c r="P155" s="179">
        <f>SUM(P156:P159)</f>
        <v>0</v>
      </c>
      <c r="Q155" s="178"/>
      <c r="R155" s="179">
        <f>SUM(R156:R159)</f>
        <v>0</v>
      </c>
      <c r="S155" s="178"/>
      <c r="T155" s="179">
        <f>SUM(T156:T159)</f>
        <v>0</v>
      </c>
      <c r="U155" s="180"/>
      <c r="AR155" s="181" t="s">
        <v>86</v>
      </c>
      <c r="AT155" s="182" t="s">
        <v>77</v>
      </c>
      <c r="AU155" s="182" t="s">
        <v>86</v>
      </c>
      <c r="AY155" s="181" t="s">
        <v>120</v>
      </c>
      <c r="BK155" s="183">
        <f>SUM(BK156:BK159)</f>
        <v>0</v>
      </c>
    </row>
    <row r="156" spans="1:65" s="2" customFormat="1" ht="36" x14ac:dyDescent="0.2">
      <c r="A156" s="35"/>
      <c r="B156" s="36"/>
      <c r="C156" s="186" t="s">
        <v>154</v>
      </c>
      <c r="D156" s="186" t="s">
        <v>122</v>
      </c>
      <c r="E156" s="187" t="s">
        <v>155</v>
      </c>
      <c r="F156" s="188" t="s">
        <v>156</v>
      </c>
      <c r="G156" s="189" t="s">
        <v>157</v>
      </c>
      <c r="H156" s="190">
        <v>1</v>
      </c>
      <c r="I156" s="191"/>
      <c r="J156" s="192">
        <f>ROUND(I156*H156,2)</f>
        <v>0</v>
      </c>
      <c r="K156" s="188" t="s">
        <v>1</v>
      </c>
      <c r="L156" s="40"/>
      <c r="M156" s="193" t="s">
        <v>1</v>
      </c>
      <c r="N156" s="194" t="s">
        <v>43</v>
      </c>
      <c r="O156" s="72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5">
        <f>S156*H156</f>
        <v>0</v>
      </c>
      <c r="U156" s="196" t="s">
        <v>1</v>
      </c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7" t="s">
        <v>126</v>
      </c>
      <c r="AT156" s="197" t="s">
        <v>122</v>
      </c>
      <c r="AU156" s="197" t="s">
        <v>88</v>
      </c>
      <c r="AY156" s="18" t="s">
        <v>120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8" t="s">
        <v>86</v>
      </c>
      <c r="BK156" s="198">
        <f>ROUND(I156*H156,2)</f>
        <v>0</v>
      </c>
      <c r="BL156" s="18" t="s">
        <v>126</v>
      </c>
      <c r="BM156" s="197" t="s">
        <v>158</v>
      </c>
    </row>
    <row r="157" spans="1:65" s="13" customFormat="1" x14ac:dyDescent="0.2">
      <c r="B157" s="199"/>
      <c r="C157" s="200"/>
      <c r="D157" s="201" t="s">
        <v>128</v>
      </c>
      <c r="E157" s="202" t="s">
        <v>1</v>
      </c>
      <c r="F157" s="203" t="s">
        <v>159</v>
      </c>
      <c r="G157" s="200"/>
      <c r="H157" s="202" t="s">
        <v>1</v>
      </c>
      <c r="I157" s="204"/>
      <c r="J157" s="200"/>
      <c r="K157" s="200"/>
      <c r="L157" s="205"/>
      <c r="M157" s="206"/>
      <c r="N157" s="207"/>
      <c r="O157" s="207"/>
      <c r="P157" s="207"/>
      <c r="Q157" s="207"/>
      <c r="R157" s="207"/>
      <c r="S157" s="207"/>
      <c r="T157" s="207"/>
      <c r="U157" s="208"/>
      <c r="AT157" s="209" t="s">
        <v>128</v>
      </c>
      <c r="AU157" s="209" t="s">
        <v>88</v>
      </c>
      <c r="AV157" s="13" t="s">
        <v>86</v>
      </c>
      <c r="AW157" s="13" t="s">
        <v>34</v>
      </c>
      <c r="AX157" s="13" t="s">
        <v>78</v>
      </c>
      <c r="AY157" s="209" t="s">
        <v>120</v>
      </c>
    </row>
    <row r="158" spans="1:65" s="14" customFormat="1" x14ac:dyDescent="0.2">
      <c r="B158" s="210"/>
      <c r="C158" s="211"/>
      <c r="D158" s="201" t="s">
        <v>128</v>
      </c>
      <c r="E158" s="212" t="s">
        <v>1</v>
      </c>
      <c r="F158" s="213" t="s">
        <v>86</v>
      </c>
      <c r="G158" s="211"/>
      <c r="H158" s="214">
        <v>1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8"/>
      <c r="U158" s="219"/>
      <c r="AT158" s="220" t="s">
        <v>128</v>
      </c>
      <c r="AU158" s="220" t="s">
        <v>88</v>
      </c>
      <c r="AV158" s="14" t="s">
        <v>88</v>
      </c>
      <c r="AW158" s="14" t="s">
        <v>34</v>
      </c>
      <c r="AX158" s="14" t="s">
        <v>78</v>
      </c>
      <c r="AY158" s="220" t="s">
        <v>120</v>
      </c>
    </row>
    <row r="159" spans="1:65" s="15" customFormat="1" x14ac:dyDescent="0.2">
      <c r="B159" s="221"/>
      <c r="C159" s="222"/>
      <c r="D159" s="201" t="s">
        <v>128</v>
      </c>
      <c r="E159" s="223" t="s">
        <v>1</v>
      </c>
      <c r="F159" s="224" t="s">
        <v>134</v>
      </c>
      <c r="G159" s="222"/>
      <c r="H159" s="225">
        <v>1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29"/>
      <c r="U159" s="230"/>
      <c r="AT159" s="231" t="s">
        <v>128</v>
      </c>
      <c r="AU159" s="231" t="s">
        <v>88</v>
      </c>
      <c r="AV159" s="15" t="s">
        <v>126</v>
      </c>
      <c r="AW159" s="15" t="s">
        <v>34</v>
      </c>
      <c r="AX159" s="15" t="s">
        <v>86</v>
      </c>
      <c r="AY159" s="231" t="s">
        <v>120</v>
      </c>
    </row>
    <row r="160" spans="1:65" s="12" customFormat="1" ht="22.9" customHeight="1" x14ac:dyDescent="0.2">
      <c r="B160" s="170"/>
      <c r="C160" s="171"/>
      <c r="D160" s="172" t="s">
        <v>77</v>
      </c>
      <c r="E160" s="184" t="s">
        <v>160</v>
      </c>
      <c r="F160" s="184" t="s">
        <v>161</v>
      </c>
      <c r="G160" s="171"/>
      <c r="H160" s="171"/>
      <c r="I160" s="174"/>
      <c r="J160" s="185">
        <f>BK160</f>
        <v>0</v>
      </c>
      <c r="K160" s="171"/>
      <c r="L160" s="176"/>
      <c r="M160" s="177"/>
      <c r="N160" s="178"/>
      <c r="O160" s="178"/>
      <c r="P160" s="179">
        <f>SUM(P161:P166)</f>
        <v>0</v>
      </c>
      <c r="Q160" s="178"/>
      <c r="R160" s="179">
        <f>SUM(R161:R166)</f>
        <v>0</v>
      </c>
      <c r="S160" s="178"/>
      <c r="T160" s="179">
        <f>SUM(T161:T166)</f>
        <v>0</v>
      </c>
      <c r="U160" s="180"/>
      <c r="AR160" s="181" t="s">
        <v>86</v>
      </c>
      <c r="AT160" s="182" t="s">
        <v>77</v>
      </c>
      <c r="AU160" s="182" t="s">
        <v>86</v>
      </c>
      <c r="AY160" s="181" t="s">
        <v>120</v>
      </c>
      <c r="BK160" s="183">
        <f>SUM(BK161:BK166)</f>
        <v>0</v>
      </c>
    </row>
    <row r="161" spans="1:65" s="2" customFormat="1" ht="21.75" customHeight="1" x14ac:dyDescent="0.2">
      <c r="A161" s="35"/>
      <c r="B161" s="36"/>
      <c r="C161" s="186" t="s">
        <v>127</v>
      </c>
      <c r="D161" s="186" t="s">
        <v>122</v>
      </c>
      <c r="E161" s="187" t="s">
        <v>162</v>
      </c>
      <c r="F161" s="188" t="s">
        <v>163</v>
      </c>
      <c r="G161" s="189" t="s">
        <v>164</v>
      </c>
      <c r="H161" s="190">
        <v>862</v>
      </c>
      <c r="I161" s="191"/>
      <c r="J161" s="192">
        <f>ROUND(I161*H161,2)</f>
        <v>0</v>
      </c>
      <c r="K161" s="188" t="s">
        <v>165</v>
      </c>
      <c r="L161" s="40"/>
      <c r="M161" s="193" t="s">
        <v>1</v>
      </c>
      <c r="N161" s="194" t="s">
        <v>43</v>
      </c>
      <c r="O161" s="72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5">
        <f>S161*H161</f>
        <v>0</v>
      </c>
      <c r="U161" s="196" t="s">
        <v>1</v>
      </c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7" t="s">
        <v>126</v>
      </c>
      <c r="AT161" s="197" t="s">
        <v>122</v>
      </c>
      <c r="AU161" s="197" t="s">
        <v>88</v>
      </c>
      <c r="AY161" s="18" t="s">
        <v>120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8" t="s">
        <v>86</v>
      </c>
      <c r="BK161" s="198">
        <f>ROUND(I161*H161,2)</f>
        <v>0</v>
      </c>
      <c r="BL161" s="18" t="s">
        <v>126</v>
      </c>
      <c r="BM161" s="197" t="s">
        <v>166</v>
      </c>
    </row>
    <row r="162" spans="1:65" s="2" customFormat="1" ht="24" x14ac:dyDescent="0.2">
      <c r="A162" s="35"/>
      <c r="B162" s="36"/>
      <c r="C162" s="186" t="s">
        <v>167</v>
      </c>
      <c r="D162" s="186" t="s">
        <v>122</v>
      </c>
      <c r="E162" s="187" t="s">
        <v>168</v>
      </c>
      <c r="F162" s="188" t="s">
        <v>169</v>
      </c>
      <c r="G162" s="189" t="s">
        <v>164</v>
      </c>
      <c r="H162" s="190">
        <v>4310</v>
      </c>
      <c r="I162" s="191"/>
      <c r="J162" s="192">
        <f>ROUND(I162*H162,2)</f>
        <v>0</v>
      </c>
      <c r="K162" s="188" t="s">
        <v>165</v>
      </c>
      <c r="L162" s="40"/>
      <c r="M162" s="193" t="s">
        <v>1</v>
      </c>
      <c r="N162" s="194" t="s">
        <v>43</v>
      </c>
      <c r="O162" s="72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5">
        <f>S162*H162</f>
        <v>0</v>
      </c>
      <c r="U162" s="196" t="s">
        <v>1</v>
      </c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7" t="s">
        <v>126</v>
      </c>
      <c r="AT162" s="197" t="s">
        <v>122</v>
      </c>
      <c r="AU162" s="197" t="s">
        <v>88</v>
      </c>
      <c r="AY162" s="18" t="s">
        <v>120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8" t="s">
        <v>86</v>
      </c>
      <c r="BK162" s="198">
        <f>ROUND(I162*H162,2)</f>
        <v>0</v>
      </c>
      <c r="BL162" s="18" t="s">
        <v>126</v>
      </c>
      <c r="BM162" s="197" t="s">
        <v>170</v>
      </c>
    </row>
    <row r="163" spans="1:65" s="13" customFormat="1" x14ac:dyDescent="0.2">
      <c r="B163" s="199"/>
      <c r="C163" s="200"/>
      <c r="D163" s="201" t="s">
        <v>128</v>
      </c>
      <c r="E163" s="202" t="s">
        <v>1</v>
      </c>
      <c r="F163" s="203" t="s">
        <v>171</v>
      </c>
      <c r="G163" s="200"/>
      <c r="H163" s="202" t="s">
        <v>1</v>
      </c>
      <c r="I163" s="204"/>
      <c r="J163" s="200"/>
      <c r="K163" s="200"/>
      <c r="L163" s="205"/>
      <c r="M163" s="206"/>
      <c r="N163" s="207"/>
      <c r="O163" s="207"/>
      <c r="P163" s="207"/>
      <c r="Q163" s="207"/>
      <c r="R163" s="207"/>
      <c r="S163" s="207"/>
      <c r="T163" s="207"/>
      <c r="U163" s="208"/>
      <c r="AT163" s="209" t="s">
        <v>128</v>
      </c>
      <c r="AU163" s="209" t="s">
        <v>88</v>
      </c>
      <c r="AV163" s="13" t="s">
        <v>86</v>
      </c>
      <c r="AW163" s="13" t="s">
        <v>34</v>
      </c>
      <c r="AX163" s="13" t="s">
        <v>78</v>
      </c>
      <c r="AY163" s="209" t="s">
        <v>120</v>
      </c>
    </row>
    <row r="164" spans="1:65" s="14" customFormat="1" x14ac:dyDescent="0.2">
      <c r="B164" s="210"/>
      <c r="C164" s="211"/>
      <c r="D164" s="201" t="s">
        <v>128</v>
      </c>
      <c r="E164" s="212" t="s">
        <v>1</v>
      </c>
      <c r="F164" s="213" t="s">
        <v>172</v>
      </c>
      <c r="G164" s="211"/>
      <c r="H164" s="214">
        <v>4310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8"/>
      <c r="U164" s="219"/>
      <c r="AT164" s="220" t="s">
        <v>128</v>
      </c>
      <c r="AU164" s="220" t="s">
        <v>88</v>
      </c>
      <c r="AV164" s="14" t="s">
        <v>88</v>
      </c>
      <c r="AW164" s="14" t="s">
        <v>34</v>
      </c>
      <c r="AX164" s="14" t="s">
        <v>78</v>
      </c>
      <c r="AY164" s="220" t="s">
        <v>120</v>
      </c>
    </row>
    <row r="165" spans="1:65" s="15" customFormat="1" x14ac:dyDescent="0.2">
      <c r="B165" s="221"/>
      <c r="C165" s="222"/>
      <c r="D165" s="201" t="s">
        <v>128</v>
      </c>
      <c r="E165" s="223" t="s">
        <v>1</v>
      </c>
      <c r="F165" s="224" t="s">
        <v>134</v>
      </c>
      <c r="G165" s="222"/>
      <c r="H165" s="225">
        <v>4310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29"/>
      <c r="U165" s="230"/>
      <c r="AT165" s="231" t="s">
        <v>128</v>
      </c>
      <c r="AU165" s="231" t="s">
        <v>88</v>
      </c>
      <c r="AV165" s="15" t="s">
        <v>126</v>
      </c>
      <c r="AW165" s="15" t="s">
        <v>34</v>
      </c>
      <c r="AX165" s="15" t="s">
        <v>86</v>
      </c>
      <c r="AY165" s="231" t="s">
        <v>120</v>
      </c>
    </row>
    <row r="166" spans="1:65" s="2" customFormat="1" ht="24" x14ac:dyDescent="0.2">
      <c r="A166" s="35"/>
      <c r="B166" s="36"/>
      <c r="C166" s="186" t="s">
        <v>137</v>
      </c>
      <c r="D166" s="186" t="s">
        <v>122</v>
      </c>
      <c r="E166" s="187" t="s">
        <v>173</v>
      </c>
      <c r="F166" s="188" t="s">
        <v>174</v>
      </c>
      <c r="G166" s="189" t="s">
        <v>164</v>
      </c>
      <c r="H166" s="190">
        <v>862</v>
      </c>
      <c r="I166" s="191"/>
      <c r="J166" s="192">
        <f>ROUND(I166*H166,2)</f>
        <v>0</v>
      </c>
      <c r="K166" s="188" t="s">
        <v>165</v>
      </c>
      <c r="L166" s="40"/>
      <c r="M166" s="243" t="s">
        <v>1</v>
      </c>
      <c r="N166" s="244" t="s">
        <v>43</v>
      </c>
      <c r="O166" s="245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6">
        <f>S166*H166</f>
        <v>0</v>
      </c>
      <c r="U166" s="247" t="s">
        <v>1</v>
      </c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7" t="s">
        <v>126</v>
      </c>
      <c r="AT166" s="197" t="s">
        <v>122</v>
      </c>
      <c r="AU166" s="197" t="s">
        <v>88</v>
      </c>
      <c r="AY166" s="18" t="s">
        <v>120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8" t="s">
        <v>86</v>
      </c>
      <c r="BK166" s="198">
        <f>ROUND(I166*H166,2)</f>
        <v>0</v>
      </c>
      <c r="BL166" s="18" t="s">
        <v>126</v>
      </c>
      <c r="BM166" s="197" t="s">
        <v>175</v>
      </c>
    </row>
    <row r="167" spans="1:65" s="2" customFormat="1" ht="6.95" customHeight="1" x14ac:dyDescent="0.2">
      <c r="A167" s="35"/>
      <c r="B167" s="55"/>
      <c r="C167" s="56"/>
      <c r="D167" s="56"/>
      <c r="E167" s="56"/>
      <c r="F167" s="56"/>
      <c r="G167" s="56"/>
      <c r="H167" s="56"/>
      <c r="I167" s="56"/>
      <c r="J167" s="56"/>
      <c r="K167" s="56"/>
      <c r="L167" s="40"/>
      <c r="M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</row>
  </sheetData>
  <sheetProtection algorithmName="SHA-512" hashValue="ouTWDCp2PsRgnZHz5LMUNe73MEgKS+0N1+w6/LQy8l4pVhuHXtNwJpDAOxVRcBcyrPDNQmsSpZ6zwGqBDfNFJw==" saltValue="/6FwJHRnpfhda/1glw3OSLIT+g8twqbp/WcGcFy47jtKKuyd8CXj+E3IjToj3Ez55y+ZJEQk232mscY5DaKSyQ==" spinCount="100000" sheet="1" objects="1" scenarios="1" formatColumns="0" formatRows="0" autoFilter="0"/>
  <autoFilter ref="C119:K166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8"/>
  <sheetViews>
    <sheetView showGridLines="0" topLeftCell="A38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8" t="s">
        <v>91</v>
      </c>
    </row>
    <row r="3" spans="1:46" s="1" customFormat="1" ht="6.95" customHeight="1" x14ac:dyDescent="0.2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4.95" customHeight="1" x14ac:dyDescent="0.2">
      <c r="B4" s="21"/>
      <c r="D4" s="111" t="s">
        <v>92</v>
      </c>
      <c r="L4" s="21"/>
      <c r="M4" s="112" t="s">
        <v>10</v>
      </c>
      <c r="AT4" s="18" t="s">
        <v>4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113" t="s">
        <v>16</v>
      </c>
      <c r="L6" s="21"/>
    </row>
    <row r="7" spans="1:46" s="1" customFormat="1" ht="16.5" customHeight="1" x14ac:dyDescent="0.2">
      <c r="B7" s="21"/>
      <c r="E7" s="292" t="str">
        <f>'Rekapitulace stavby'!K6</f>
        <v>Tenisové kurty pro sportovní gymnázium</v>
      </c>
      <c r="F7" s="293"/>
      <c r="G7" s="293"/>
      <c r="H7" s="293"/>
      <c r="L7" s="21"/>
    </row>
    <row r="8" spans="1:46" s="2" customFormat="1" ht="12" customHeight="1" x14ac:dyDescent="0.2">
      <c r="A8" s="35"/>
      <c r="B8" s="40"/>
      <c r="C8" s="35"/>
      <c r="D8" s="113" t="s">
        <v>93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 x14ac:dyDescent="0.2">
      <c r="A9" s="35"/>
      <c r="B9" s="40"/>
      <c r="C9" s="35"/>
      <c r="D9" s="35"/>
      <c r="E9" s="294" t="s">
        <v>176</v>
      </c>
      <c r="F9" s="295"/>
      <c r="G9" s="295"/>
      <c r="H9" s="29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x14ac:dyDescent="0.2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 x14ac:dyDescent="0.2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 x14ac:dyDescent="0.2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20. 9. 2021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 x14ac:dyDescent="0.2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 x14ac:dyDescent="0.2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 x14ac:dyDescent="0.2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 x14ac:dyDescent="0.2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 x14ac:dyDescent="0.2">
      <c r="A17" s="35"/>
      <c r="B17" s="40"/>
      <c r="C17" s="35"/>
      <c r="D17" s="113" t="s">
        <v>29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 x14ac:dyDescent="0.2">
      <c r="A18" s="35"/>
      <c r="B18" s="40"/>
      <c r="C18" s="35"/>
      <c r="D18" s="35"/>
      <c r="E18" s="296" t="str">
        <f>'Rekapitulace stavby'!E14</f>
        <v>Vyplň údaj</v>
      </c>
      <c r="F18" s="297"/>
      <c r="G18" s="297"/>
      <c r="H18" s="297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 x14ac:dyDescent="0.2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 x14ac:dyDescent="0.2">
      <c r="A20" s="35"/>
      <c r="B20" s="40"/>
      <c r="C20" s="35"/>
      <c r="D20" s="113" t="s">
        <v>31</v>
      </c>
      <c r="E20" s="35"/>
      <c r="F20" s="35"/>
      <c r="G20" s="35"/>
      <c r="H20" s="35"/>
      <c r="I20" s="113" t="s">
        <v>25</v>
      </c>
      <c r="J20" s="114" t="s">
        <v>32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 x14ac:dyDescent="0.2">
      <c r="A21" s="35"/>
      <c r="B21" s="40"/>
      <c r="C21" s="35"/>
      <c r="D21" s="35"/>
      <c r="E21" s="114" t="s">
        <v>33</v>
      </c>
      <c r="F21" s="35"/>
      <c r="G21" s="35"/>
      <c r="H21" s="35"/>
      <c r="I21" s="113" t="s">
        <v>28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 x14ac:dyDescent="0.2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 x14ac:dyDescent="0.2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 x14ac:dyDescent="0.2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28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 x14ac:dyDescent="0.2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 x14ac:dyDescent="0.2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 x14ac:dyDescent="0.2">
      <c r="A27" s="116"/>
      <c r="B27" s="117"/>
      <c r="C27" s="116"/>
      <c r="D27" s="116"/>
      <c r="E27" s="298" t="s">
        <v>1</v>
      </c>
      <c r="F27" s="298"/>
      <c r="G27" s="298"/>
      <c r="H27" s="298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 x14ac:dyDescent="0.2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 x14ac:dyDescent="0.2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 x14ac:dyDescent="0.2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 x14ac:dyDescent="0.2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 x14ac:dyDescent="0.2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 x14ac:dyDescent="0.2">
      <c r="A33" s="35"/>
      <c r="B33" s="40"/>
      <c r="C33" s="35"/>
      <c r="D33" s="123" t="s">
        <v>42</v>
      </c>
      <c r="E33" s="113" t="s">
        <v>43</v>
      </c>
      <c r="F33" s="124">
        <f>ROUND((SUM(BE122:BE147)),  2)</f>
        <v>0</v>
      </c>
      <c r="G33" s="35"/>
      <c r="H33" s="35"/>
      <c r="I33" s="125">
        <v>0.21</v>
      </c>
      <c r="J33" s="124">
        <f>ROUND(((SUM(BE122:BE147))*I33),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 x14ac:dyDescent="0.2">
      <c r="A34" s="35"/>
      <c r="B34" s="40"/>
      <c r="C34" s="35"/>
      <c r="D34" s="35"/>
      <c r="E34" s="113" t="s">
        <v>44</v>
      </c>
      <c r="F34" s="124">
        <f>ROUND((SUM(BF122:BF147)),  2)</f>
        <v>0</v>
      </c>
      <c r="G34" s="35"/>
      <c r="H34" s="35"/>
      <c r="I34" s="125">
        <v>0.15</v>
      </c>
      <c r="J34" s="124">
        <f>ROUND(((SUM(BF122:BF147))*I34),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 x14ac:dyDescent="0.2">
      <c r="A35" s="35"/>
      <c r="B35" s="40"/>
      <c r="C35" s="35"/>
      <c r="D35" s="35"/>
      <c r="E35" s="113" t="s">
        <v>45</v>
      </c>
      <c r="F35" s="124">
        <f>ROUND((SUM(BG122:BG147)),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 x14ac:dyDescent="0.2">
      <c r="A36" s="35"/>
      <c r="B36" s="40"/>
      <c r="C36" s="35"/>
      <c r="D36" s="35"/>
      <c r="E36" s="113" t="s">
        <v>46</v>
      </c>
      <c r="F36" s="124">
        <f>ROUND((SUM(BH122:BH147)),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 x14ac:dyDescent="0.2">
      <c r="A37" s="35"/>
      <c r="B37" s="40"/>
      <c r="C37" s="35"/>
      <c r="D37" s="35"/>
      <c r="E37" s="113" t="s">
        <v>47</v>
      </c>
      <c r="F37" s="124">
        <f>ROUND((SUM(BI122:BI147)),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 x14ac:dyDescent="0.2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 x14ac:dyDescent="0.2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 x14ac:dyDescent="0.2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 x14ac:dyDescent="0.2">
      <c r="B41" s="21"/>
      <c r="L41" s="21"/>
    </row>
    <row r="42" spans="1:31" s="1" customFormat="1" ht="14.45" customHeight="1" x14ac:dyDescent="0.2">
      <c r="B42" s="21"/>
      <c r="L42" s="2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 x14ac:dyDescent="0.2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hidden="1" customHeight="1" x14ac:dyDescent="0.2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hidden="1" customHeight="1" x14ac:dyDescent="0.2">
      <c r="A82" s="35"/>
      <c r="B82" s="36"/>
      <c r="C82" s="24" t="s">
        <v>95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hidden="1" customHeight="1" x14ac:dyDescent="0.2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hidden="1" customHeight="1" x14ac:dyDescent="0.2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hidden="1" customHeight="1" x14ac:dyDescent="0.2">
      <c r="A85" s="35"/>
      <c r="B85" s="36"/>
      <c r="C85" s="37"/>
      <c r="D85" s="37"/>
      <c r="E85" s="290" t="str">
        <f>E7</f>
        <v>Tenisové kurty pro sportovní gymnázium</v>
      </c>
      <c r="F85" s="291"/>
      <c r="G85" s="291"/>
      <c r="H85" s="29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hidden="1" customHeight="1" x14ac:dyDescent="0.2">
      <c r="A86" s="35"/>
      <c r="B86" s="36"/>
      <c r="C86" s="30" t="s">
        <v>93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hidden="1" customHeight="1" x14ac:dyDescent="0.2">
      <c r="A87" s="35"/>
      <c r="B87" s="36"/>
      <c r="C87" s="37"/>
      <c r="D87" s="37"/>
      <c r="E87" s="259" t="str">
        <f>E9</f>
        <v>02 - Umělý trávník hřiště</v>
      </c>
      <c r="F87" s="289"/>
      <c r="G87" s="289"/>
      <c r="H87" s="28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hidden="1" customHeight="1" x14ac:dyDescent="0.2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hidden="1" customHeight="1" x14ac:dyDescent="0.2">
      <c r="A89" s="35"/>
      <c r="B89" s="36"/>
      <c r="C89" s="30" t="s">
        <v>20</v>
      </c>
      <c r="D89" s="37"/>
      <c r="E89" s="37"/>
      <c r="F89" s="28" t="str">
        <f>F12</f>
        <v>Areál SOUE Plzeň</v>
      </c>
      <c r="G89" s="37"/>
      <c r="H89" s="37"/>
      <c r="I89" s="30" t="s">
        <v>22</v>
      </c>
      <c r="J89" s="67" t="str">
        <f>IF(J12="","",J12)</f>
        <v>20. 9. 2021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hidden="1" customHeight="1" x14ac:dyDescent="0.2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hidden="1" customHeight="1" x14ac:dyDescent="0.2">
      <c r="A91" s="35"/>
      <c r="B91" s="36"/>
      <c r="C91" s="30" t="s">
        <v>24</v>
      </c>
      <c r="D91" s="37"/>
      <c r="E91" s="37"/>
      <c r="F91" s="28" t="str">
        <f>E15</f>
        <v>Střední odborné učeličtě elektrotechnické</v>
      </c>
      <c r="G91" s="37"/>
      <c r="H91" s="37"/>
      <c r="I91" s="30" t="s">
        <v>31</v>
      </c>
      <c r="J91" s="33" t="str">
        <f>E21</f>
        <v>CZGDA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hidden="1" customHeight="1" x14ac:dyDescent="0.2">
      <c r="A92" s="35"/>
      <c r="B92" s="36"/>
      <c r="C92" s="30" t="s">
        <v>29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hidden="1" customHeight="1" x14ac:dyDescent="0.2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hidden="1" customHeight="1" x14ac:dyDescent="0.2">
      <c r="A94" s="35"/>
      <c r="B94" s="36"/>
      <c r="C94" s="144" t="s">
        <v>96</v>
      </c>
      <c r="D94" s="145"/>
      <c r="E94" s="145"/>
      <c r="F94" s="145"/>
      <c r="G94" s="145"/>
      <c r="H94" s="145"/>
      <c r="I94" s="145"/>
      <c r="J94" s="146" t="s">
        <v>97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hidden="1" customHeight="1" x14ac:dyDescent="0.2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hidden="1" customHeight="1" x14ac:dyDescent="0.2">
      <c r="A96" s="35"/>
      <c r="B96" s="36"/>
      <c r="C96" s="147" t="s">
        <v>98</v>
      </c>
      <c r="D96" s="37"/>
      <c r="E96" s="37"/>
      <c r="F96" s="37"/>
      <c r="G96" s="37"/>
      <c r="H96" s="37"/>
      <c r="I96" s="37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99</v>
      </c>
    </row>
    <row r="97" spans="1:31" s="9" customFormat="1" ht="24.95" hidden="1" customHeight="1" x14ac:dyDescent="0.2">
      <c r="B97" s="148"/>
      <c r="C97" s="149"/>
      <c r="D97" s="150" t="s">
        <v>100</v>
      </c>
      <c r="E97" s="151"/>
      <c r="F97" s="151"/>
      <c r="G97" s="151"/>
      <c r="H97" s="151"/>
      <c r="I97" s="151"/>
      <c r="J97" s="152">
        <f>J123</f>
        <v>0</v>
      </c>
      <c r="K97" s="149"/>
      <c r="L97" s="153"/>
    </row>
    <row r="98" spans="1:31" s="10" customFormat="1" ht="19.899999999999999" hidden="1" customHeight="1" x14ac:dyDescent="0.2">
      <c r="B98" s="154"/>
      <c r="C98" s="155"/>
      <c r="D98" s="156" t="s">
        <v>177</v>
      </c>
      <c r="E98" s="157"/>
      <c r="F98" s="157"/>
      <c r="G98" s="157"/>
      <c r="H98" s="157"/>
      <c r="I98" s="157"/>
      <c r="J98" s="158">
        <f>J124</f>
        <v>0</v>
      </c>
      <c r="K98" s="155"/>
      <c r="L98" s="159"/>
    </row>
    <row r="99" spans="1:31" s="10" customFormat="1" ht="19.899999999999999" hidden="1" customHeight="1" x14ac:dyDescent="0.2">
      <c r="B99" s="154"/>
      <c r="C99" s="155"/>
      <c r="D99" s="156" t="s">
        <v>178</v>
      </c>
      <c r="E99" s="157"/>
      <c r="F99" s="157"/>
      <c r="G99" s="157"/>
      <c r="H99" s="157"/>
      <c r="I99" s="157"/>
      <c r="J99" s="158">
        <f>J129</f>
        <v>0</v>
      </c>
      <c r="K99" s="155"/>
      <c r="L99" s="159"/>
    </row>
    <row r="100" spans="1:31" s="10" customFormat="1" ht="19.899999999999999" hidden="1" customHeight="1" x14ac:dyDescent="0.2">
      <c r="B100" s="154"/>
      <c r="C100" s="155"/>
      <c r="D100" s="156" t="s">
        <v>102</v>
      </c>
      <c r="E100" s="157"/>
      <c r="F100" s="157"/>
      <c r="G100" s="157"/>
      <c r="H100" s="157"/>
      <c r="I100" s="157"/>
      <c r="J100" s="158">
        <f>J141</f>
        <v>0</v>
      </c>
      <c r="K100" s="155"/>
      <c r="L100" s="159"/>
    </row>
    <row r="101" spans="1:31" s="10" customFormat="1" ht="19.899999999999999" hidden="1" customHeight="1" x14ac:dyDescent="0.2">
      <c r="B101" s="154"/>
      <c r="C101" s="155"/>
      <c r="D101" s="156" t="s">
        <v>179</v>
      </c>
      <c r="E101" s="157"/>
      <c r="F101" s="157"/>
      <c r="G101" s="157"/>
      <c r="H101" s="157"/>
      <c r="I101" s="157"/>
      <c r="J101" s="158">
        <f>J144</f>
        <v>0</v>
      </c>
      <c r="K101" s="155"/>
      <c r="L101" s="159"/>
    </row>
    <row r="102" spans="1:31" s="9" customFormat="1" ht="24.95" hidden="1" customHeight="1" x14ac:dyDescent="0.2">
      <c r="B102" s="148"/>
      <c r="C102" s="149"/>
      <c r="D102" s="150" t="s">
        <v>180</v>
      </c>
      <c r="E102" s="151"/>
      <c r="F102" s="151"/>
      <c r="G102" s="151"/>
      <c r="H102" s="151"/>
      <c r="I102" s="151"/>
      <c r="J102" s="152">
        <f>J146</f>
        <v>0</v>
      </c>
      <c r="K102" s="149"/>
      <c r="L102" s="153"/>
    </row>
    <row r="103" spans="1:31" s="2" customFormat="1" ht="21.75" hidden="1" customHeight="1" x14ac:dyDescent="0.2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hidden="1" customHeight="1" x14ac:dyDescent="0.2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hidden="1" x14ac:dyDescent="0.2"/>
    <row r="106" spans="1:31" hidden="1" x14ac:dyDescent="0.2"/>
    <row r="107" spans="1:31" hidden="1" x14ac:dyDescent="0.2"/>
    <row r="108" spans="1:31" s="2" customFormat="1" ht="6.95" customHeight="1" x14ac:dyDescent="0.2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 x14ac:dyDescent="0.2">
      <c r="A109" s="35"/>
      <c r="B109" s="36"/>
      <c r="C109" s="24" t="s">
        <v>104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 x14ac:dyDescent="0.2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 x14ac:dyDescent="0.2">
      <c r="A111" s="35"/>
      <c r="B111" s="36"/>
      <c r="C111" s="30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 x14ac:dyDescent="0.2">
      <c r="A112" s="35"/>
      <c r="B112" s="36"/>
      <c r="C112" s="37"/>
      <c r="D112" s="37"/>
      <c r="E112" s="290" t="str">
        <f>E7</f>
        <v>Tenisové kurty pro sportovní gymnázium</v>
      </c>
      <c r="F112" s="291"/>
      <c r="G112" s="291"/>
      <c r="H112" s="291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 x14ac:dyDescent="0.2">
      <c r="A113" s="35"/>
      <c r="B113" s="36"/>
      <c r="C113" s="30" t="s">
        <v>93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 x14ac:dyDescent="0.2">
      <c r="A114" s="35"/>
      <c r="B114" s="36"/>
      <c r="C114" s="37"/>
      <c r="D114" s="37"/>
      <c r="E114" s="259" t="str">
        <f>E9</f>
        <v>02 - Umělý trávník hřiště</v>
      </c>
      <c r="F114" s="289"/>
      <c r="G114" s="289"/>
      <c r="H114" s="289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 x14ac:dyDescent="0.2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 x14ac:dyDescent="0.2">
      <c r="A116" s="35"/>
      <c r="B116" s="36"/>
      <c r="C116" s="30" t="s">
        <v>20</v>
      </c>
      <c r="D116" s="37"/>
      <c r="E116" s="37"/>
      <c r="F116" s="28" t="str">
        <f>F12</f>
        <v>Areál SOUE Plzeň</v>
      </c>
      <c r="G116" s="37"/>
      <c r="H116" s="37"/>
      <c r="I116" s="30" t="s">
        <v>22</v>
      </c>
      <c r="J116" s="67" t="str">
        <f>IF(J12="","",J12)</f>
        <v>20. 9. 2021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 x14ac:dyDescent="0.2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 x14ac:dyDescent="0.2">
      <c r="A118" s="35"/>
      <c r="B118" s="36"/>
      <c r="C118" s="30" t="s">
        <v>24</v>
      </c>
      <c r="D118" s="37"/>
      <c r="E118" s="37"/>
      <c r="F118" s="28" t="str">
        <f>E15</f>
        <v>Střední odborné učeličtě elektrotechnické</v>
      </c>
      <c r="G118" s="37"/>
      <c r="H118" s="37"/>
      <c r="I118" s="30" t="s">
        <v>31</v>
      </c>
      <c r="J118" s="33" t="str">
        <f>E21</f>
        <v>CZGDA s.r.o.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 x14ac:dyDescent="0.2">
      <c r="A119" s="35"/>
      <c r="B119" s="36"/>
      <c r="C119" s="30" t="s">
        <v>29</v>
      </c>
      <c r="D119" s="37"/>
      <c r="E119" s="37"/>
      <c r="F119" s="28" t="str">
        <f>IF(E18="","",E18)</f>
        <v>Vyplň údaj</v>
      </c>
      <c r="G119" s="37"/>
      <c r="H119" s="37"/>
      <c r="I119" s="30" t="s">
        <v>35</v>
      </c>
      <c r="J119" s="33" t="str">
        <f>E24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 x14ac:dyDescent="0.2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 x14ac:dyDescent="0.2">
      <c r="A121" s="160"/>
      <c r="B121" s="161"/>
      <c r="C121" s="162" t="s">
        <v>105</v>
      </c>
      <c r="D121" s="163" t="s">
        <v>63</v>
      </c>
      <c r="E121" s="163" t="s">
        <v>59</v>
      </c>
      <c r="F121" s="163" t="s">
        <v>60</v>
      </c>
      <c r="G121" s="163" t="s">
        <v>106</v>
      </c>
      <c r="H121" s="163" t="s">
        <v>107</v>
      </c>
      <c r="I121" s="163" t="s">
        <v>108</v>
      </c>
      <c r="J121" s="163" t="s">
        <v>97</v>
      </c>
      <c r="K121" s="164" t="s">
        <v>109</v>
      </c>
      <c r="L121" s="165"/>
      <c r="M121" s="76" t="s">
        <v>1</v>
      </c>
      <c r="N121" s="77" t="s">
        <v>42</v>
      </c>
      <c r="O121" s="77" t="s">
        <v>110</v>
      </c>
      <c r="P121" s="77" t="s">
        <v>111</v>
      </c>
      <c r="Q121" s="77" t="s">
        <v>112</v>
      </c>
      <c r="R121" s="77" t="s">
        <v>113</v>
      </c>
      <c r="S121" s="77" t="s">
        <v>114</v>
      </c>
      <c r="T121" s="77" t="s">
        <v>115</v>
      </c>
      <c r="U121" s="78" t="s">
        <v>116</v>
      </c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pans="1:65" s="2" customFormat="1" ht="22.9" customHeight="1" x14ac:dyDescent="0.25">
      <c r="A122" s="35"/>
      <c r="B122" s="36"/>
      <c r="C122" s="83" t="s">
        <v>117</v>
      </c>
      <c r="D122" s="37"/>
      <c r="E122" s="37"/>
      <c r="F122" s="37"/>
      <c r="G122" s="37"/>
      <c r="H122" s="37"/>
      <c r="I122" s="37"/>
      <c r="J122" s="166">
        <f>BK122</f>
        <v>0</v>
      </c>
      <c r="K122" s="37"/>
      <c r="L122" s="40"/>
      <c r="M122" s="79"/>
      <c r="N122" s="167"/>
      <c r="O122" s="80"/>
      <c r="P122" s="168">
        <f>P123+P146</f>
        <v>0</v>
      </c>
      <c r="Q122" s="80"/>
      <c r="R122" s="168">
        <f>R123+R146</f>
        <v>0</v>
      </c>
      <c r="S122" s="80"/>
      <c r="T122" s="168">
        <f>T123+T146</f>
        <v>0</v>
      </c>
      <c r="U122" s="81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77</v>
      </c>
      <c r="AU122" s="18" t="s">
        <v>99</v>
      </c>
      <c r="BK122" s="169">
        <f>BK123+BK146</f>
        <v>0</v>
      </c>
    </row>
    <row r="123" spans="1:65" s="12" customFormat="1" ht="25.9" customHeight="1" x14ac:dyDescent="0.2">
      <c r="B123" s="170"/>
      <c r="C123" s="171"/>
      <c r="D123" s="172" t="s">
        <v>77</v>
      </c>
      <c r="E123" s="173" t="s">
        <v>118</v>
      </c>
      <c r="F123" s="173" t="s">
        <v>119</v>
      </c>
      <c r="G123" s="171"/>
      <c r="H123" s="171"/>
      <c r="I123" s="174"/>
      <c r="J123" s="175">
        <f>BK123</f>
        <v>0</v>
      </c>
      <c r="K123" s="171"/>
      <c r="L123" s="176"/>
      <c r="M123" s="177"/>
      <c r="N123" s="178"/>
      <c r="O123" s="178"/>
      <c r="P123" s="179">
        <f>P124+P129+P141+P144</f>
        <v>0</v>
      </c>
      <c r="Q123" s="178"/>
      <c r="R123" s="179">
        <f>R124+R129+R141+R144</f>
        <v>0</v>
      </c>
      <c r="S123" s="178"/>
      <c r="T123" s="179">
        <f>T124+T129+T141+T144</f>
        <v>0</v>
      </c>
      <c r="U123" s="180"/>
      <c r="AR123" s="181" t="s">
        <v>86</v>
      </c>
      <c r="AT123" s="182" t="s">
        <v>77</v>
      </c>
      <c r="AU123" s="182" t="s">
        <v>78</v>
      </c>
      <c r="AY123" s="181" t="s">
        <v>120</v>
      </c>
      <c r="BK123" s="183">
        <f>BK124+BK129+BK141+BK144</f>
        <v>0</v>
      </c>
    </row>
    <row r="124" spans="1:65" s="12" customFormat="1" ht="22.9" customHeight="1" x14ac:dyDescent="0.2">
      <c r="B124" s="170"/>
      <c r="C124" s="171"/>
      <c r="D124" s="172" t="s">
        <v>77</v>
      </c>
      <c r="E124" s="184" t="s">
        <v>88</v>
      </c>
      <c r="F124" s="184" t="s">
        <v>181</v>
      </c>
      <c r="G124" s="171"/>
      <c r="H124" s="171"/>
      <c r="I124" s="174"/>
      <c r="J124" s="185">
        <f>BK124</f>
        <v>0</v>
      </c>
      <c r="K124" s="171"/>
      <c r="L124" s="176"/>
      <c r="M124" s="177"/>
      <c r="N124" s="178"/>
      <c r="O124" s="178"/>
      <c r="P124" s="179">
        <f>SUM(P125:P128)</f>
        <v>0</v>
      </c>
      <c r="Q124" s="178"/>
      <c r="R124" s="179">
        <f>SUM(R125:R128)</f>
        <v>0</v>
      </c>
      <c r="S124" s="178"/>
      <c r="T124" s="179">
        <f>SUM(T125:T128)</f>
        <v>0</v>
      </c>
      <c r="U124" s="180"/>
      <c r="AR124" s="181" t="s">
        <v>86</v>
      </c>
      <c r="AT124" s="182" t="s">
        <v>77</v>
      </c>
      <c r="AU124" s="182" t="s">
        <v>86</v>
      </c>
      <c r="AY124" s="181" t="s">
        <v>120</v>
      </c>
      <c r="BK124" s="183">
        <f>SUM(BK125:BK128)</f>
        <v>0</v>
      </c>
    </row>
    <row r="125" spans="1:65" s="2" customFormat="1" ht="16.5" customHeight="1" x14ac:dyDescent="0.2">
      <c r="A125" s="35"/>
      <c r="B125" s="36"/>
      <c r="C125" s="186" t="s">
        <v>86</v>
      </c>
      <c r="D125" s="186" t="s">
        <v>122</v>
      </c>
      <c r="E125" s="187" t="s">
        <v>182</v>
      </c>
      <c r="F125" s="188" t="s">
        <v>183</v>
      </c>
      <c r="G125" s="189" t="s">
        <v>184</v>
      </c>
      <c r="H125" s="190">
        <v>4</v>
      </c>
      <c r="I125" s="191"/>
      <c r="J125" s="192">
        <f>ROUND(I125*H125,2)</f>
        <v>0</v>
      </c>
      <c r="K125" s="188" t="s">
        <v>1</v>
      </c>
      <c r="L125" s="40"/>
      <c r="M125" s="193" t="s">
        <v>1</v>
      </c>
      <c r="N125" s="194" t="s">
        <v>43</v>
      </c>
      <c r="O125" s="72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5">
        <f>S125*H125</f>
        <v>0</v>
      </c>
      <c r="U125" s="196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7" t="s">
        <v>126</v>
      </c>
      <c r="AT125" s="197" t="s">
        <v>122</v>
      </c>
      <c r="AU125" s="197" t="s">
        <v>88</v>
      </c>
      <c r="AY125" s="18" t="s">
        <v>120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8" t="s">
        <v>86</v>
      </c>
      <c r="BK125" s="198">
        <f>ROUND(I125*H125,2)</f>
        <v>0</v>
      </c>
      <c r="BL125" s="18" t="s">
        <v>126</v>
      </c>
      <c r="BM125" s="197" t="s">
        <v>127</v>
      </c>
    </row>
    <row r="126" spans="1:65" s="13" customFormat="1" x14ac:dyDescent="0.2">
      <c r="B126" s="199"/>
      <c r="C126" s="200"/>
      <c r="D126" s="201" t="s">
        <v>128</v>
      </c>
      <c r="E126" s="202" t="s">
        <v>1</v>
      </c>
      <c r="F126" s="203" t="s">
        <v>185</v>
      </c>
      <c r="G126" s="200"/>
      <c r="H126" s="202" t="s">
        <v>1</v>
      </c>
      <c r="I126" s="204"/>
      <c r="J126" s="200"/>
      <c r="K126" s="200"/>
      <c r="L126" s="205"/>
      <c r="M126" s="206"/>
      <c r="N126" s="207"/>
      <c r="O126" s="207"/>
      <c r="P126" s="207"/>
      <c r="Q126" s="207"/>
      <c r="R126" s="207"/>
      <c r="S126" s="207"/>
      <c r="T126" s="207"/>
      <c r="U126" s="208"/>
      <c r="AT126" s="209" t="s">
        <v>128</v>
      </c>
      <c r="AU126" s="209" t="s">
        <v>88</v>
      </c>
      <c r="AV126" s="13" t="s">
        <v>86</v>
      </c>
      <c r="AW126" s="13" t="s">
        <v>34</v>
      </c>
      <c r="AX126" s="13" t="s">
        <v>78</v>
      </c>
      <c r="AY126" s="209" t="s">
        <v>120</v>
      </c>
    </row>
    <row r="127" spans="1:65" s="14" customFormat="1" x14ac:dyDescent="0.2">
      <c r="B127" s="210"/>
      <c r="C127" s="211"/>
      <c r="D127" s="201" t="s">
        <v>128</v>
      </c>
      <c r="E127" s="212" t="s">
        <v>1</v>
      </c>
      <c r="F127" s="213" t="s">
        <v>186</v>
      </c>
      <c r="G127" s="211"/>
      <c r="H127" s="214">
        <v>4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8"/>
      <c r="U127" s="219"/>
      <c r="AT127" s="220" t="s">
        <v>128</v>
      </c>
      <c r="AU127" s="220" t="s">
        <v>88</v>
      </c>
      <c r="AV127" s="14" t="s">
        <v>88</v>
      </c>
      <c r="AW127" s="14" t="s">
        <v>34</v>
      </c>
      <c r="AX127" s="14" t="s">
        <v>78</v>
      </c>
      <c r="AY127" s="220" t="s">
        <v>120</v>
      </c>
    </row>
    <row r="128" spans="1:65" s="15" customFormat="1" x14ac:dyDescent="0.2">
      <c r="B128" s="221"/>
      <c r="C128" s="222"/>
      <c r="D128" s="201" t="s">
        <v>128</v>
      </c>
      <c r="E128" s="223" t="s">
        <v>1</v>
      </c>
      <c r="F128" s="224" t="s">
        <v>134</v>
      </c>
      <c r="G128" s="222"/>
      <c r="H128" s="225">
        <v>4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29"/>
      <c r="U128" s="230"/>
      <c r="AT128" s="231" t="s">
        <v>128</v>
      </c>
      <c r="AU128" s="231" t="s">
        <v>88</v>
      </c>
      <c r="AV128" s="15" t="s">
        <v>126</v>
      </c>
      <c r="AW128" s="15" t="s">
        <v>34</v>
      </c>
      <c r="AX128" s="15" t="s">
        <v>86</v>
      </c>
      <c r="AY128" s="231" t="s">
        <v>120</v>
      </c>
    </row>
    <row r="129" spans="1:65" s="12" customFormat="1" ht="22.9" customHeight="1" x14ac:dyDescent="0.2">
      <c r="B129" s="170"/>
      <c r="C129" s="171"/>
      <c r="D129" s="172" t="s">
        <v>77</v>
      </c>
      <c r="E129" s="184" t="s">
        <v>154</v>
      </c>
      <c r="F129" s="184" t="s">
        <v>187</v>
      </c>
      <c r="G129" s="171"/>
      <c r="H129" s="171"/>
      <c r="I129" s="174"/>
      <c r="J129" s="185">
        <f>BK129</f>
        <v>0</v>
      </c>
      <c r="K129" s="171"/>
      <c r="L129" s="176"/>
      <c r="M129" s="177"/>
      <c r="N129" s="178"/>
      <c r="O129" s="178"/>
      <c r="P129" s="179">
        <f>SUM(P130:P140)</f>
        <v>0</v>
      </c>
      <c r="Q129" s="178"/>
      <c r="R129" s="179">
        <f>SUM(R130:R140)</f>
        <v>0</v>
      </c>
      <c r="S129" s="178"/>
      <c r="T129" s="179">
        <f>SUM(T130:T140)</f>
        <v>0</v>
      </c>
      <c r="U129" s="180"/>
      <c r="AR129" s="181" t="s">
        <v>86</v>
      </c>
      <c r="AT129" s="182" t="s">
        <v>77</v>
      </c>
      <c r="AU129" s="182" t="s">
        <v>86</v>
      </c>
      <c r="AY129" s="181" t="s">
        <v>120</v>
      </c>
      <c r="BK129" s="183">
        <f>SUM(BK130:BK140)</f>
        <v>0</v>
      </c>
    </row>
    <row r="130" spans="1:65" s="2" customFormat="1" ht="24" x14ac:dyDescent="0.2">
      <c r="A130" s="35"/>
      <c r="B130" s="36"/>
      <c r="C130" s="186" t="s">
        <v>88</v>
      </c>
      <c r="D130" s="186" t="s">
        <v>122</v>
      </c>
      <c r="E130" s="187" t="s">
        <v>188</v>
      </c>
      <c r="F130" s="188" t="s">
        <v>189</v>
      </c>
      <c r="G130" s="189" t="s">
        <v>125</v>
      </c>
      <c r="H130" s="190">
        <v>5388</v>
      </c>
      <c r="I130" s="191"/>
      <c r="J130" s="192">
        <f>ROUND(I130*H130,2)</f>
        <v>0</v>
      </c>
      <c r="K130" s="188" t="s">
        <v>1</v>
      </c>
      <c r="L130" s="40"/>
      <c r="M130" s="193" t="s">
        <v>1</v>
      </c>
      <c r="N130" s="194" t="s">
        <v>43</v>
      </c>
      <c r="O130" s="72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5">
        <f>S130*H130</f>
        <v>0</v>
      </c>
      <c r="U130" s="196" t="s">
        <v>1</v>
      </c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7" t="s">
        <v>126</v>
      </c>
      <c r="AT130" s="197" t="s">
        <v>122</v>
      </c>
      <c r="AU130" s="197" t="s">
        <v>88</v>
      </c>
      <c r="AY130" s="18" t="s">
        <v>120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8" t="s">
        <v>86</v>
      </c>
      <c r="BK130" s="198">
        <f>ROUND(I130*H130,2)</f>
        <v>0</v>
      </c>
      <c r="BL130" s="18" t="s">
        <v>126</v>
      </c>
      <c r="BM130" s="197" t="s">
        <v>137</v>
      </c>
    </row>
    <row r="131" spans="1:65" s="14" customFormat="1" x14ac:dyDescent="0.2">
      <c r="B131" s="210"/>
      <c r="C131" s="211"/>
      <c r="D131" s="201" t="s">
        <v>128</v>
      </c>
      <c r="E131" s="212" t="s">
        <v>1</v>
      </c>
      <c r="F131" s="213" t="s">
        <v>190</v>
      </c>
      <c r="G131" s="211"/>
      <c r="H131" s="214">
        <v>5388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8"/>
      <c r="U131" s="219"/>
      <c r="AT131" s="220" t="s">
        <v>128</v>
      </c>
      <c r="AU131" s="220" t="s">
        <v>88</v>
      </c>
      <c r="AV131" s="14" t="s">
        <v>88</v>
      </c>
      <c r="AW131" s="14" t="s">
        <v>34</v>
      </c>
      <c r="AX131" s="14" t="s">
        <v>78</v>
      </c>
      <c r="AY131" s="220" t="s">
        <v>120</v>
      </c>
    </row>
    <row r="132" spans="1:65" s="15" customFormat="1" x14ac:dyDescent="0.2">
      <c r="B132" s="221"/>
      <c r="C132" s="222"/>
      <c r="D132" s="201" t="s">
        <v>128</v>
      </c>
      <c r="E132" s="223" t="s">
        <v>1</v>
      </c>
      <c r="F132" s="224" t="s">
        <v>134</v>
      </c>
      <c r="G132" s="222"/>
      <c r="H132" s="225">
        <v>5388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29"/>
      <c r="U132" s="230"/>
      <c r="AT132" s="231" t="s">
        <v>128</v>
      </c>
      <c r="AU132" s="231" t="s">
        <v>88</v>
      </c>
      <c r="AV132" s="15" t="s">
        <v>126</v>
      </c>
      <c r="AW132" s="15" t="s">
        <v>34</v>
      </c>
      <c r="AX132" s="15" t="s">
        <v>86</v>
      </c>
      <c r="AY132" s="231" t="s">
        <v>120</v>
      </c>
    </row>
    <row r="133" spans="1:65" s="2" customFormat="1" ht="24" x14ac:dyDescent="0.2">
      <c r="A133" s="35"/>
      <c r="B133" s="36"/>
      <c r="C133" s="186" t="s">
        <v>139</v>
      </c>
      <c r="D133" s="186" t="s">
        <v>122</v>
      </c>
      <c r="E133" s="187" t="s">
        <v>191</v>
      </c>
      <c r="F133" s="188" t="s">
        <v>192</v>
      </c>
      <c r="G133" s="189" t="s">
        <v>125</v>
      </c>
      <c r="H133" s="190">
        <v>1347</v>
      </c>
      <c r="I133" s="191"/>
      <c r="J133" s="192">
        <f t="shared" ref="J133:J138" si="0">ROUND(I133*H133,2)</f>
        <v>0</v>
      </c>
      <c r="K133" s="188" t="s">
        <v>193</v>
      </c>
      <c r="L133" s="40"/>
      <c r="M133" s="193" t="s">
        <v>1</v>
      </c>
      <c r="N133" s="194" t="s">
        <v>43</v>
      </c>
      <c r="O133" s="72"/>
      <c r="P133" s="195">
        <f t="shared" ref="P133:P138" si="1">O133*H133</f>
        <v>0</v>
      </c>
      <c r="Q133" s="195">
        <v>0</v>
      </c>
      <c r="R133" s="195">
        <f t="shared" ref="R133:R138" si="2">Q133*H133</f>
        <v>0</v>
      </c>
      <c r="S133" s="195">
        <v>0</v>
      </c>
      <c r="T133" s="195">
        <f t="shared" ref="T133:T138" si="3">S133*H133</f>
        <v>0</v>
      </c>
      <c r="U133" s="196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7" t="s">
        <v>126</v>
      </c>
      <c r="AT133" s="197" t="s">
        <v>122</v>
      </c>
      <c r="AU133" s="197" t="s">
        <v>88</v>
      </c>
      <c r="AY133" s="18" t="s">
        <v>120</v>
      </c>
      <c r="BE133" s="198">
        <f t="shared" ref="BE133:BE138" si="4">IF(N133="základní",J133,0)</f>
        <v>0</v>
      </c>
      <c r="BF133" s="198">
        <f t="shared" ref="BF133:BF138" si="5">IF(N133="snížená",J133,0)</f>
        <v>0</v>
      </c>
      <c r="BG133" s="198">
        <f t="shared" ref="BG133:BG138" si="6">IF(N133="zákl. přenesená",J133,0)</f>
        <v>0</v>
      </c>
      <c r="BH133" s="198">
        <f t="shared" ref="BH133:BH138" si="7">IF(N133="sníž. přenesená",J133,0)</f>
        <v>0</v>
      </c>
      <c r="BI133" s="198">
        <f t="shared" ref="BI133:BI138" si="8">IF(N133="nulová",J133,0)</f>
        <v>0</v>
      </c>
      <c r="BJ133" s="18" t="s">
        <v>86</v>
      </c>
      <c r="BK133" s="198">
        <f t="shared" ref="BK133:BK138" si="9">ROUND(I133*H133,2)</f>
        <v>0</v>
      </c>
      <c r="BL133" s="18" t="s">
        <v>126</v>
      </c>
      <c r="BM133" s="197" t="s">
        <v>194</v>
      </c>
    </row>
    <row r="134" spans="1:65" s="2" customFormat="1" ht="24" x14ac:dyDescent="0.2">
      <c r="A134" s="35"/>
      <c r="B134" s="36"/>
      <c r="C134" s="186" t="s">
        <v>126</v>
      </c>
      <c r="D134" s="186" t="s">
        <v>122</v>
      </c>
      <c r="E134" s="187" t="s">
        <v>195</v>
      </c>
      <c r="F134" s="188" t="s">
        <v>196</v>
      </c>
      <c r="G134" s="189" t="s">
        <v>125</v>
      </c>
      <c r="H134" s="190">
        <v>1347</v>
      </c>
      <c r="I134" s="191"/>
      <c r="J134" s="192">
        <f t="shared" si="0"/>
        <v>0</v>
      </c>
      <c r="K134" s="188" t="s">
        <v>193</v>
      </c>
      <c r="L134" s="40"/>
      <c r="M134" s="193" t="s">
        <v>1</v>
      </c>
      <c r="N134" s="194" t="s">
        <v>43</v>
      </c>
      <c r="O134" s="72"/>
      <c r="P134" s="195">
        <f t="shared" si="1"/>
        <v>0</v>
      </c>
      <c r="Q134" s="195">
        <v>0</v>
      </c>
      <c r="R134" s="195">
        <f t="shared" si="2"/>
        <v>0</v>
      </c>
      <c r="S134" s="195">
        <v>0</v>
      </c>
      <c r="T134" s="195">
        <f t="shared" si="3"/>
        <v>0</v>
      </c>
      <c r="U134" s="196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7" t="s">
        <v>126</v>
      </c>
      <c r="AT134" s="197" t="s">
        <v>122</v>
      </c>
      <c r="AU134" s="197" t="s">
        <v>88</v>
      </c>
      <c r="AY134" s="18" t="s">
        <v>120</v>
      </c>
      <c r="BE134" s="198">
        <f t="shared" si="4"/>
        <v>0</v>
      </c>
      <c r="BF134" s="198">
        <f t="shared" si="5"/>
        <v>0</v>
      </c>
      <c r="BG134" s="198">
        <f t="shared" si="6"/>
        <v>0</v>
      </c>
      <c r="BH134" s="198">
        <f t="shared" si="7"/>
        <v>0</v>
      </c>
      <c r="BI134" s="198">
        <f t="shared" si="8"/>
        <v>0</v>
      </c>
      <c r="BJ134" s="18" t="s">
        <v>86</v>
      </c>
      <c r="BK134" s="198">
        <f t="shared" si="9"/>
        <v>0</v>
      </c>
      <c r="BL134" s="18" t="s">
        <v>126</v>
      </c>
      <c r="BM134" s="197" t="s">
        <v>197</v>
      </c>
    </row>
    <row r="135" spans="1:65" s="2" customFormat="1" ht="24" x14ac:dyDescent="0.2">
      <c r="A135" s="35"/>
      <c r="B135" s="36"/>
      <c r="C135" s="186" t="s">
        <v>154</v>
      </c>
      <c r="D135" s="186" t="s">
        <v>122</v>
      </c>
      <c r="E135" s="187" t="s">
        <v>198</v>
      </c>
      <c r="F135" s="188" t="s">
        <v>199</v>
      </c>
      <c r="G135" s="189" t="s">
        <v>125</v>
      </c>
      <c r="H135" s="190">
        <v>1347</v>
      </c>
      <c r="I135" s="191"/>
      <c r="J135" s="192">
        <f t="shared" si="0"/>
        <v>0</v>
      </c>
      <c r="K135" s="188" t="s">
        <v>193</v>
      </c>
      <c r="L135" s="40"/>
      <c r="M135" s="193" t="s">
        <v>1</v>
      </c>
      <c r="N135" s="194" t="s">
        <v>43</v>
      </c>
      <c r="O135" s="72"/>
      <c r="P135" s="195">
        <f t="shared" si="1"/>
        <v>0</v>
      </c>
      <c r="Q135" s="195">
        <v>0</v>
      </c>
      <c r="R135" s="195">
        <f t="shared" si="2"/>
        <v>0</v>
      </c>
      <c r="S135" s="195">
        <v>0</v>
      </c>
      <c r="T135" s="195">
        <f t="shared" si="3"/>
        <v>0</v>
      </c>
      <c r="U135" s="196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7" t="s">
        <v>126</v>
      </c>
      <c r="AT135" s="197" t="s">
        <v>122</v>
      </c>
      <c r="AU135" s="197" t="s">
        <v>88</v>
      </c>
      <c r="AY135" s="18" t="s">
        <v>120</v>
      </c>
      <c r="BE135" s="198">
        <f t="shared" si="4"/>
        <v>0</v>
      </c>
      <c r="BF135" s="198">
        <f t="shared" si="5"/>
        <v>0</v>
      </c>
      <c r="BG135" s="198">
        <f t="shared" si="6"/>
        <v>0</v>
      </c>
      <c r="BH135" s="198">
        <f t="shared" si="7"/>
        <v>0</v>
      </c>
      <c r="BI135" s="198">
        <f t="shared" si="8"/>
        <v>0</v>
      </c>
      <c r="BJ135" s="18" t="s">
        <v>86</v>
      </c>
      <c r="BK135" s="198">
        <f t="shared" si="9"/>
        <v>0</v>
      </c>
      <c r="BL135" s="18" t="s">
        <v>126</v>
      </c>
      <c r="BM135" s="197" t="s">
        <v>200</v>
      </c>
    </row>
    <row r="136" spans="1:65" s="2" customFormat="1" ht="24" x14ac:dyDescent="0.2">
      <c r="A136" s="35"/>
      <c r="B136" s="36"/>
      <c r="C136" s="186" t="s">
        <v>127</v>
      </c>
      <c r="D136" s="186" t="s">
        <v>122</v>
      </c>
      <c r="E136" s="187" t="s">
        <v>201</v>
      </c>
      <c r="F136" s="188" t="s">
        <v>202</v>
      </c>
      <c r="G136" s="189" t="s">
        <v>125</v>
      </c>
      <c r="H136" s="190">
        <v>1347</v>
      </c>
      <c r="I136" s="191"/>
      <c r="J136" s="192">
        <f t="shared" si="0"/>
        <v>0</v>
      </c>
      <c r="K136" s="188" t="s">
        <v>1</v>
      </c>
      <c r="L136" s="40"/>
      <c r="M136" s="193" t="s">
        <v>1</v>
      </c>
      <c r="N136" s="194" t="s">
        <v>43</v>
      </c>
      <c r="O136" s="72"/>
      <c r="P136" s="195">
        <f t="shared" si="1"/>
        <v>0</v>
      </c>
      <c r="Q136" s="195">
        <v>0</v>
      </c>
      <c r="R136" s="195">
        <f t="shared" si="2"/>
        <v>0</v>
      </c>
      <c r="S136" s="195">
        <v>0</v>
      </c>
      <c r="T136" s="195">
        <f t="shared" si="3"/>
        <v>0</v>
      </c>
      <c r="U136" s="196" t="s">
        <v>1</v>
      </c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7" t="s">
        <v>126</v>
      </c>
      <c r="AT136" s="197" t="s">
        <v>122</v>
      </c>
      <c r="AU136" s="197" t="s">
        <v>88</v>
      </c>
      <c r="AY136" s="18" t="s">
        <v>120</v>
      </c>
      <c r="BE136" s="198">
        <f t="shared" si="4"/>
        <v>0</v>
      </c>
      <c r="BF136" s="198">
        <f t="shared" si="5"/>
        <v>0</v>
      </c>
      <c r="BG136" s="198">
        <f t="shared" si="6"/>
        <v>0</v>
      </c>
      <c r="BH136" s="198">
        <f t="shared" si="7"/>
        <v>0</v>
      </c>
      <c r="BI136" s="198">
        <f t="shared" si="8"/>
        <v>0</v>
      </c>
      <c r="BJ136" s="18" t="s">
        <v>86</v>
      </c>
      <c r="BK136" s="198">
        <f t="shared" si="9"/>
        <v>0</v>
      </c>
      <c r="BL136" s="18" t="s">
        <v>126</v>
      </c>
      <c r="BM136" s="197" t="s">
        <v>158</v>
      </c>
    </row>
    <row r="137" spans="1:65" s="2" customFormat="1" ht="24" x14ac:dyDescent="0.2">
      <c r="A137" s="35"/>
      <c r="B137" s="36"/>
      <c r="C137" s="186" t="s">
        <v>167</v>
      </c>
      <c r="D137" s="186" t="s">
        <v>122</v>
      </c>
      <c r="E137" s="187" t="s">
        <v>203</v>
      </c>
      <c r="F137" s="188" t="s">
        <v>204</v>
      </c>
      <c r="G137" s="189" t="s">
        <v>125</v>
      </c>
      <c r="H137" s="190">
        <v>1347</v>
      </c>
      <c r="I137" s="191"/>
      <c r="J137" s="192">
        <f t="shared" si="0"/>
        <v>0</v>
      </c>
      <c r="K137" s="188" t="s">
        <v>165</v>
      </c>
      <c r="L137" s="40"/>
      <c r="M137" s="193" t="s">
        <v>1</v>
      </c>
      <c r="N137" s="194" t="s">
        <v>43</v>
      </c>
      <c r="O137" s="72"/>
      <c r="P137" s="195">
        <f t="shared" si="1"/>
        <v>0</v>
      </c>
      <c r="Q137" s="195">
        <v>0</v>
      </c>
      <c r="R137" s="195">
        <f t="shared" si="2"/>
        <v>0</v>
      </c>
      <c r="S137" s="195">
        <v>0</v>
      </c>
      <c r="T137" s="195">
        <f t="shared" si="3"/>
        <v>0</v>
      </c>
      <c r="U137" s="196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7" t="s">
        <v>126</v>
      </c>
      <c r="AT137" s="197" t="s">
        <v>122</v>
      </c>
      <c r="AU137" s="197" t="s">
        <v>88</v>
      </c>
      <c r="AY137" s="18" t="s">
        <v>120</v>
      </c>
      <c r="BE137" s="198">
        <f t="shared" si="4"/>
        <v>0</v>
      </c>
      <c r="BF137" s="198">
        <f t="shared" si="5"/>
        <v>0</v>
      </c>
      <c r="BG137" s="198">
        <f t="shared" si="6"/>
        <v>0</v>
      </c>
      <c r="BH137" s="198">
        <f t="shared" si="7"/>
        <v>0</v>
      </c>
      <c r="BI137" s="198">
        <f t="shared" si="8"/>
        <v>0</v>
      </c>
      <c r="BJ137" s="18" t="s">
        <v>86</v>
      </c>
      <c r="BK137" s="198">
        <f t="shared" si="9"/>
        <v>0</v>
      </c>
      <c r="BL137" s="18" t="s">
        <v>126</v>
      </c>
      <c r="BM137" s="197" t="s">
        <v>166</v>
      </c>
    </row>
    <row r="138" spans="1:65" s="2" customFormat="1" ht="24" x14ac:dyDescent="0.2">
      <c r="A138" s="35"/>
      <c r="B138" s="36"/>
      <c r="C138" s="186" t="s">
        <v>137</v>
      </c>
      <c r="D138" s="186" t="s">
        <v>122</v>
      </c>
      <c r="E138" s="187" t="s">
        <v>205</v>
      </c>
      <c r="F138" s="188" t="s">
        <v>206</v>
      </c>
      <c r="G138" s="189" t="s">
        <v>207</v>
      </c>
      <c r="H138" s="190">
        <v>318.88</v>
      </c>
      <c r="I138" s="191"/>
      <c r="J138" s="192">
        <f t="shared" si="0"/>
        <v>0</v>
      </c>
      <c r="K138" s="188" t="s">
        <v>165</v>
      </c>
      <c r="L138" s="40"/>
      <c r="M138" s="193" t="s">
        <v>1</v>
      </c>
      <c r="N138" s="194" t="s">
        <v>43</v>
      </c>
      <c r="O138" s="72"/>
      <c r="P138" s="195">
        <f t="shared" si="1"/>
        <v>0</v>
      </c>
      <c r="Q138" s="195">
        <v>0</v>
      </c>
      <c r="R138" s="195">
        <f t="shared" si="2"/>
        <v>0</v>
      </c>
      <c r="S138" s="195">
        <v>0</v>
      </c>
      <c r="T138" s="195">
        <f t="shared" si="3"/>
        <v>0</v>
      </c>
      <c r="U138" s="196" t="s">
        <v>1</v>
      </c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7" t="s">
        <v>126</v>
      </c>
      <c r="AT138" s="197" t="s">
        <v>122</v>
      </c>
      <c r="AU138" s="197" t="s">
        <v>88</v>
      </c>
      <c r="AY138" s="18" t="s">
        <v>120</v>
      </c>
      <c r="BE138" s="198">
        <f t="shared" si="4"/>
        <v>0</v>
      </c>
      <c r="BF138" s="198">
        <f t="shared" si="5"/>
        <v>0</v>
      </c>
      <c r="BG138" s="198">
        <f t="shared" si="6"/>
        <v>0</v>
      </c>
      <c r="BH138" s="198">
        <f t="shared" si="7"/>
        <v>0</v>
      </c>
      <c r="BI138" s="198">
        <f t="shared" si="8"/>
        <v>0</v>
      </c>
      <c r="BJ138" s="18" t="s">
        <v>86</v>
      </c>
      <c r="BK138" s="198">
        <f t="shared" si="9"/>
        <v>0</v>
      </c>
      <c r="BL138" s="18" t="s">
        <v>126</v>
      </c>
      <c r="BM138" s="197" t="s">
        <v>170</v>
      </c>
    </row>
    <row r="139" spans="1:65" s="14" customFormat="1" x14ac:dyDescent="0.2">
      <c r="B139" s="210"/>
      <c r="C139" s="211"/>
      <c r="D139" s="201" t="s">
        <v>128</v>
      </c>
      <c r="E139" s="212" t="s">
        <v>1</v>
      </c>
      <c r="F139" s="213" t="s">
        <v>208</v>
      </c>
      <c r="G139" s="211"/>
      <c r="H139" s="214">
        <v>318.88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8"/>
      <c r="U139" s="219"/>
      <c r="AT139" s="220" t="s">
        <v>128</v>
      </c>
      <c r="AU139" s="220" t="s">
        <v>88</v>
      </c>
      <c r="AV139" s="14" t="s">
        <v>88</v>
      </c>
      <c r="AW139" s="14" t="s">
        <v>34</v>
      </c>
      <c r="AX139" s="14" t="s">
        <v>78</v>
      </c>
      <c r="AY139" s="220" t="s">
        <v>120</v>
      </c>
    </row>
    <row r="140" spans="1:65" s="15" customFormat="1" x14ac:dyDescent="0.2">
      <c r="B140" s="221"/>
      <c r="C140" s="222"/>
      <c r="D140" s="201" t="s">
        <v>128</v>
      </c>
      <c r="E140" s="223" t="s">
        <v>1</v>
      </c>
      <c r="F140" s="224" t="s">
        <v>134</v>
      </c>
      <c r="G140" s="222"/>
      <c r="H140" s="225">
        <v>318.88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29"/>
      <c r="U140" s="230"/>
      <c r="AT140" s="231" t="s">
        <v>128</v>
      </c>
      <c r="AU140" s="231" t="s">
        <v>88</v>
      </c>
      <c r="AV140" s="15" t="s">
        <v>126</v>
      </c>
      <c r="AW140" s="15" t="s">
        <v>34</v>
      </c>
      <c r="AX140" s="15" t="s">
        <v>86</v>
      </c>
      <c r="AY140" s="231" t="s">
        <v>120</v>
      </c>
    </row>
    <row r="141" spans="1:65" s="12" customFormat="1" ht="22.9" customHeight="1" x14ac:dyDescent="0.2">
      <c r="B141" s="170"/>
      <c r="C141" s="171"/>
      <c r="D141" s="172" t="s">
        <v>77</v>
      </c>
      <c r="E141" s="184" t="s">
        <v>152</v>
      </c>
      <c r="F141" s="184" t="s">
        <v>153</v>
      </c>
      <c r="G141" s="171"/>
      <c r="H141" s="171"/>
      <c r="I141" s="174"/>
      <c r="J141" s="185">
        <f>BK141</f>
        <v>0</v>
      </c>
      <c r="K141" s="171"/>
      <c r="L141" s="176"/>
      <c r="M141" s="177"/>
      <c r="N141" s="178"/>
      <c r="O141" s="178"/>
      <c r="P141" s="179">
        <f>SUM(P142:P143)</f>
        <v>0</v>
      </c>
      <c r="Q141" s="178"/>
      <c r="R141" s="179">
        <f>SUM(R142:R143)</f>
        <v>0</v>
      </c>
      <c r="S141" s="178"/>
      <c r="T141" s="179">
        <f>SUM(T142:T143)</f>
        <v>0</v>
      </c>
      <c r="U141" s="180"/>
      <c r="AR141" s="181" t="s">
        <v>86</v>
      </c>
      <c r="AT141" s="182" t="s">
        <v>77</v>
      </c>
      <c r="AU141" s="182" t="s">
        <v>86</v>
      </c>
      <c r="AY141" s="181" t="s">
        <v>120</v>
      </c>
      <c r="BK141" s="183">
        <f>SUM(BK142:BK143)</f>
        <v>0</v>
      </c>
    </row>
    <row r="142" spans="1:65" s="2" customFormat="1" ht="24" x14ac:dyDescent="0.2">
      <c r="A142" s="35"/>
      <c r="B142" s="36"/>
      <c r="C142" s="186" t="s">
        <v>152</v>
      </c>
      <c r="D142" s="186" t="s">
        <v>122</v>
      </c>
      <c r="E142" s="187" t="s">
        <v>209</v>
      </c>
      <c r="F142" s="188" t="s">
        <v>210</v>
      </c>
      <c r="G142" s="189" t="s">
        <v>157</v>
      </c>
      <c r="H142" s="190">
        <v>2</v>
      </c>
      <c r="I142" s="191"/>
      <c r="J142" s="192">
        <f>ROUND(I142*H142,2)</f>
        <v>0</v>
      </c>
      <c r="K142" s="188" t="s">
        <v>1</v>
      </c>
      <c r="L142" s="40"/>
      <c r="M142" s="193" t="s">
        <v>1</v>
      </c>
      <c r="N142" s="194" t="s">
        <v>43</v>
      </c>
      <c r="O142" s="72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5">
        <f>S142*H142</f>
        <v>0</v>
      </c>
      <c r="U142" s="196" t="s">
        <v>1</v>
      </c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7" t="s">
        <v>126</v>
      </c>
      <c r="AT142" s="197" t="s">
        <v>122</v>
      </c>
      <c r="AU142" s="197" t="s">
        <v>88</v>
      </c>
      <c r="AY142" s="18" t="s">
        <v>120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8" t="s">
        <v>86</v>
      </c>
      <c r="BK142" s="198">
        <f>ROUND(I142*H142,2)</f>
        <v>0</v>
      </c>
      <c r="BL142" s="18" t="s">
        <v>126</v>
      </c>
      <c r="BM142" s="197" t="s">
        <v>175</v>
      </c>
    </row>
    <row r="143" spans="1:65" s="2" customFormat="1" ht="16.5" customHeight="1" x14ac:dyDescent="0.2">
      <c r="A143" s="35"/>
      <c r="B143" s="36"/>
      <c r="C143" s="186" t="s">
        <v>211</v>
      </c>
      <c r="D143" s="186" t="s">
        <v>122</v>
      </c>
      <c r="E143" s="187" t="s">
        <v>212</v>
      </c>
      <c r="F143" s="188" t="s">
        <v>213</v>
      </c>
      <c r="G143" s="189" t="s">
        <v>157</v>
      </c>
      <c r="H143" s="190">
        <v>1</v>
      </c>
      <c r="I143" s="191"/>
      <c r="J143" s="192">
        <f>ROUND(I143*H143,2)</f>
        <v>0</v>
      </c>
      <c r="K143" s="188" t="s">
        <v>1</v>
      </c>
      <c r="L143" s="40"/>
      <c r="M143" s="193" t="s">
        <v>1</v>
      </c>
      <c r="N143" s="194" t="s">
        <v>43</v>
      </c>
      <c r="O143" s="72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5">
        <f>S143*H143</f>
        <v>0</v>
      </c>
      <c r="U143" s="196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7" t="s">
        <v>126</v>
      </c>
      <c r="AT143" s="197" t="s">
        <v>122</v>
      </c>
      <c r="AU143" s="197" t="s">
        <v>88</v>
      </c>
      <c r="AY143" s="18" t="s">
        <v>120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8" t="s">
        <v>86</v>
      </c>
      <c r="BK143" s="198">
        <f>ROUND(I143*H143,2)</f>
        <v>0</v>
      </c>
      <c r="BL143" s="18" t="s">
        <v>126</v>
      </c>
      <c r="BM143" s="197" t="s">
        <v>214</v>
      </c>
    </row>
    <row r="144" spans="1:65" s="12" customFormat="1" ht="22.9" customHeight="1" x14ac:dyDescent="0.2">
      <c r="B144" s="170"/>
      <c r="C144" s="171"/>
      <c r="D144" s="172" t="s">
        <v>77</v>
      </c>
      <c r="E144" s="184" t="s">
        <v>215</v>
      </c>
      <c r="F144" s="184" t="s">
        <v>216</v>
      </c>
      <c r="G144" s="171"/>
      <c r="H144" s="171"/>
      <c r="I144" s="174"/>
      <c r="J144" s="185">
        <f>BK144</f>
        <v>0</v>
      </c>
      <c r="K144" s="171"/>
      <c r="L144" s="176"/>
      <c r="M144" s="177"/>
      <c r="N144" s="178"/>
      <c r="O144" s="178"/>
      <c r="P144" s="179">
        <f>P145</f>
        <v>0</v>
      </c>
      <c r="Q144" s="178"/>
      <c r="R144" s="179">
        <f>R145</f>
        <v>0</v>
      </c>
      <c r="S144" s="178"/>
      <c r="T144" s="179">
        <f>T145</f>
        <v>0</v>
      </c>
      <c r="U144" s="180"/>
      <c r="AR144" s="181" t="s">
        <v>86</v>
      </c>
      <c r="AT144" s="182" t="s">
        <v>77</v>
      </c>
      <c r="AU144" s="182" t="s">
        <v>86</v>
      </c>
      <c r="AY144" s="181" t="s">
        <v>120</v>
      </c>
      <c r="BK144" s="183">
        <f>BK145</f>
        <v>0</v>
      </c>
    </row>
    <row r="145" spans="1:65" s="2" customFormat="1" ht="16.5" customHeight="1" x14ac:dyDescent="0.2">
      <c r="A145" s="35"/>
      <c r="B145" s="36"/>
      <c r="C145" s="186" t="s">
        <v>217</v>
      </c>
      <c r="D145" s="186" t="s">
        <v>122</v>
      </c>
      <c r="E145" s="187" t="s">
        <v>218</v>
      </c>
      <c r="F145" s="188" t="s">
        <v>219</v>
      </c>
      <c r="G145" s="189" t="s">
        <v>164</v>
      </c>
      <c r="H145" s="190">
        <v>36.244999999999997</v>
      </c>
      <c r="I145" s="191"/>
      <c r="J145" s="192">
        <f>ROUND(I145*H145,2)</f>
        <v>0</v>
      </c>
      <c r="K145" s="188" t="s">
        <v>165</v>
      </c>
      <c r="L145" s="40"/>
      <c r="M145" s="193" t="s">
        <v>1</v>
      </c>
      <c r="N145" s="194" t="s">
        <v>43</v>
      </c>
      <c r="O145" s="72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5">
        <f>S145*H145</f>
        <v>0</v>
      </c>
      <c r="U145" s="196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7" t="s">
        <v>126</v>
      </c>
      <c r="AT145" s="197" t="s">
        <v>122</v>
      </c>
      <c r="AU145" s="197" t="s">
        <v>88</v>
      </c>
      <c r="AY145" s="18" t="s">
        <v>120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8" t="s">
        <v>86</v>
      </c>
      <c r="BK145" s="198">
        <f>ROUND(I145*H145,2)</f>
        <v>0</v>
      </c>
      <c r="BL145" s="18" t="s">
        <v>126</v>
      </c>
      <c r="BM145" s="197" t="s">
        <v>220</v>
      </c>
    </row>
    <row r="146" spans="1:65" s="12" customFormat="1" ht="25.9" customHeight="1" x14ac:dyDescent="0.2">
      <c r="B146" s="170"/>
      <c r="C146" s="171"/>
      <c r="D146" s="172" t="s">
        <v>77</v>
      </c>
      <c r="E146" s="173" t="s">
        <v>221</v>
      </c>
      <c r="F146" s="173" t="s">
        <v>222</v>
      </c>
      <c r="G146" s="171"/>
      <c r="H146" s="171"/>
      <c r="I146" s="174"/>
      <c r="J146" s="175">
        <f>BK146</f>
        <v>0</v>
      </c>
      <c r="K146" s="171"/>
      <c r="L146" s="176"/>
      <c r="M146" s="177"/>
      <c r="N146" s="178"/>
      <c r="O146" s="178"/>
      <c r="P146" s="179">
        <f>P147</f>
        <v>0</v>
      </c>
      <c r="Q146" s="178"/>
      <c r="R146" s="179">
        <f>R147</f>
        <v>0</v>
      </c>
      <c r="S146" s="178"/>
      <c r="T146" s="179">
        <f>T147</f>
        <v>0</v>
      </c>
      <c r="U146" s="180"/>
      <c r="AR146" s="181" t="s">
        <v>154</v>
      </c>
      <c r="AT146" s="182" t="s">
        <v>77</v>
      </c>
      <c r="AU146" s="182" t="s">
        <v>78</v>
      </c>
      <c r="AY146" s="181" t="s">
        <v>120</v>
      </c>
      <c r="BK146" s="183">
        <f>BK147</f>
        <v>0</v>
      </c>
    </row>
    <row r="147" spans="1:65" s="2" customFormat="1" ht="16.5" customHeight="1" x14ac:dyDescent="0.2">
      <c r="A147" s="35"/>
      <c r="B147" s="36"/>
      <c r="C147" s="186" t="s">
        <v>223</v>
      </c>
      <c r="D147" s="186" t="s">
        <v>122</v>
      </c>
      <c r="E147" s="187" t="s">
        <v>224</v>
      </c>
      <c r="F147" s="188" t="s">
        <v>225</v>
      </c>
      <c r="G147" s="189" t="s">
        <v>226</v>
      </c>
      <c r="H147" s="190">
        <v>1</v>
      </c>
      <c r="I147" s="191"/>
      <c r="J147" s="192">
        <f>ROUND(I147*H147,2)</f>
        <v>0</v>
      </c>
      <c r="K147" s="188" t="s">
        <v>165</v>
      </c>
      <c r="L147" s="40"/>
      <c r="M147" s="243" t="s">
        <v>1</v>
      </c>
      <c r="N147" s="244" t="s">
        <v>43</v>
      </c>
      <c r="O147" s="245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6">
        <f>S147*H147</f>
        <v>0</v>
      </c>
      <c r="U147" s="247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7" t="s">
        <v>126</v>
      </c>
      <c r="AT147" s="197" t="s">
        <v>122</v>
      </c>
      <c r="AU147" s="197" t="s">
        <v>86</v>
      </c>
      <c r="AY147" s="18" t="s">
        <v>120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8" t="s">
        <v>86</v>
      </c>
      <c r="BK147" s="198">
        <f>ROUND(I147*H147,2)</f>
        <v>0</v>
      </c>
      <c r="BL147" s="18" t="s">
        <v>126</v>
      </c>
      <c r="BM147" s="197" t="s">
        <v>227</v>
      </c>
    </row>
    <row r="148" spans="1:65" s="2" customFormat="1" ht="6.95" customHeight="1" x14ac:dyDescent="0.2">
      <c r="A148" s="35"/>
      <c r="B148" s="55"/>
      <c r="C148" s="56"/>
      <c r="D148" s="56"/>
      <c r="E148" s="56"/>
      <c r="F148" s="56"/>
      <c r="G148" s="56"/>
      <c r="H148" s="56"/>
      <c r="I148" s="56"/>
      <c r="J148" s="56"/>
      <c r="K148" s="56"/>
      <c r="L148" s="40"/>
      <c r="M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</sheetData>
  <sheetProtection algorithmName="SHA-512" hashValue="mC/AehuqFCf6NKVIQ6d+1CI6INzillsw1DV8jW9iAUTOee66pu8djKEQwjfRw99aQF/o03l9xO/KrWZXM60v/Q==" saltValue="V/TOhe2LgXvqV62VjQpaavdBIEYx44SEORu7X87ginVVjMx8H6QqLr+mC+sYfDdUDCfAWYNiQKlJyAP3Yieb3w==" spinCount="100000" sheet="1" objects="1" scenarios="1" formatColumns="0" formatRows="0" autoFilter="0"/>
  <autoFilter ref="C121:K147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Demolice a asanace</vt:lpstr>
      <vt:lpstr>02 - Umělý trávník hřiště</vt:lpstr>
      <vt:lpstr>'01 - Demolice a asanace'!Názvy_tisku</vt:lpstr>
      <vt:lpstr>'02 - Umělý trávník hřiště'!Názvy_tisku</vt:lpstr>
      <vt:lpstr>'Rekapitulace stavby'!Názvy_tisku</vt:lpstr>
      <vt:lpstr>'01 - Demolice a asanace'!Oblast_tisku</vt:lpstr>
      <vt:lpstr>'02 - Umělý trávník hřiště'!Oblast_tisku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ALOIS\pm-trávníky s.r.o</dc:creator>
  <cp:lastModifiedBy>Milan Froněk</cp:lastModifiedBy>
  <dcterms:created xsi:type="dcterms:W3CDTF">2021-09-22T07:06:06Z</dcterms:created>
  <dcterms:modified xsi:type="dcterms:W3CDTF">2021-09-22T09:37:26Z</dcterms:modified>
</cp:coreProperties>
</file>